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wmf" ContentType="image/x-wmf"/>
  <Default Extension="bin" ContentType="application/vnd.openxmlformats-officedocument.spreadsheetml.printerSettings"/>
  <Override PartName="/xl/workbook.xml" ContentType="application/vnd.openxmlformats-officedocument.spreadsheetml.sheet.main+xml"/>
  <Override PartName="/customXml/item2.xml" ContentType="application/xml"/>
  <Override PartName="/customXml/itemProps21.xml" ContentType="application/vnd.openxmlformats-officedocument.customXmlProperties+xml"/>
  <Override PartName="/xl/theme/theme11.xml" ContentType="application/vnd.openxmlformats-officedocument.theme+xml"/>
  <Override PartName="/customXml/item12.xml" ContentType="application/xml"/>
  <Override PartName="/customXml/itemProps12.xml" ContentType="application/vnd.openxmlformats-officedocument.customXmlProperties+xml"/>
  <Override PartName="/xl/worksheets/sheet21.xml" ContentType="application/vnd.openxmlformats-officedocument.spreadsheetml.worksheet+xml"/>
  <Override PartName="/xl/tables/table21.xml" ContentType="application/vnd.openxmlformats-officedocument.spreadsheetml.table+xml"/>
  <Override PartName="/xl/drawings/drawing21.xml" ContentType="application/vnd.openxmlformats-officedocument.drawing+xml"/>
  <Override PartName="/xl/tables/table32.xml" ContentType="application/vnd.openxmlformats-officedocument.spreadsheetml.table+xml"/>
  <Override PartName="/xl/worksheets/sheet12.xml" ContentType="application/vnd.openxmlformats-officedocument.spreadsheetml.worksheet+xml"/>
  <Override PartName="/xl/tables/table13.xml" ContentType="application/vnd.openxmlformats-officedocument.spreadsheetml.table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33.xml" ContentType="application/xml"/>
  <Override PartName="/customXml/itemProps33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openxmlformats.org/package/2006/relationships/metadata/thumbnail" Target="/docProps/thumbnail.wmf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326"/>
  <workbookPr filterPrivacy="1" codeName="ThisWorkbook"/>
  <xr:revisionPtr revIDLastSave="0" documentId="13_ncr:1_{FCD92C95-6258-4306-BB15-7951A1D83ED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erformance Report" sheetId="3" r:id="rId1"/>
    <sheet name="Definitions" sheetId="2" r:id="rId2"/>
  </sheets>
  <definedNames>
    <definedName name="ColumnTitle2">Definitions[[#Headers],[S'#]]</definedName>
    <definedName name="_xlnm.Print_Area" localSheetId="0">'Performance Report'!$B$2:$T$25</definedName>
    <definedName name="_xlnm.Print_Titles" localSheetId="1">Definitions!$5:$5</definedName>
    <definedName name="_xlnm.Print_Titles" localSheetId="0">'Performance Report'!$7:$7</definedName>
    <definedName name="Title1">Performance[[#Headers],[S'#]]</definedName>
    <definedName name="Title2">Status[[#Headers],[Status]]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3" l="1"/>
  <c r="N11" i="3"/>
  <c r="N12" i="3"/>
  <c r="N14" i="3"/>
  <c r="N15" i="3"/>
  <c r="N16" i="3"/>
  <c r="N19" i="3"/>
  <c r="N20" i="3"/>
  <c r="N21" i="3"/>
  <c r="N23" i="3"/>
  <c r="N24" i="3"/>
  <c r="N25" i="3"/>
  <c r="M10" i="3"/>
  <c r="P10" i="3" s="1"/>
  <c r="M11" i="3"/>
  <c r="P11" i="3" s="1"/>
  <c r="R11" i="3" s="1"/>
  <c r="Q11" i="3" s="1"/>
  <c r="M12" i="3"/>
  <c r="P12" i="3" s="1"/>
  <c r="M14" i="3"/>
  <c r="P14" i="3" s="1"/>
  <c r="O14" i="3" s="1"/>
  <c r="M15" i="3"/>
  <c r="P15" i="3" s="1"/>
  <c r="M16" i="3"/>
  <c r="S16" i="3" s="1"/>
  <c r="T16" i="3" s="1"/>
  <c r="M19" i="3"/>
  <c r="P19" i="3" s="1"/>
  <c r="M20" i="3"/>
  <c r="P20" i="3" s="1"/>
  <c r="O20" i="3" s="1"/>
  <c r="M21" i="3"/>
  <c r="P21" i="3" s="1"/>
  <c r="M23" i="3"/>
  <c r="P23" i="3" s="1"/>
  <c r="M24" i="3"/>
  <c r="P24" i="3" s="1"/>
  <c r="M25" i="3"/>
  <c r="P25" i="3" s="1"/>
  <c r="R25" i="3" s="1"/>
  <c r="Q25" i="3" s="1"/>
  <c r="K10" i="3"/>
  <c r="L10" i="3" s="1"/>
  <c r="K11" i="3"/>
  <c r="L11" i="3" s="1"/>
  <c r="K12" i="3"/>
  <c r="L12" i="3" s="1"/>
  <c r="K14" i="3"/>
  <c r="L14" i="3" s="1"/>
  <c r="K15" i="3"/>
  <c r="L15" i="3" s="1"/>
  <c r="K16" i="3"/>
  <c r="L16" i="3" s="1"/>
  <c r="K19" i="3"/>
  <c r="L19" i="3" s="1"/>
  <c r="K20" i="3"/>
  <c r="L20" i="3" s="1"/>
  <c r="K21" i="3"/>
  <c r="L21" i="3" s="1"/>
  <c r="K23" i="3"/>
  <c r="L23" i="3" s="1"/>
  <c r="K24" i="3"/>
  <c r="L24" i="3" s="1"/>
  <c r="K25" i="3"/>
  <c r="L25" i="3" s="1"/>
  <c r="S11" i="3"/>
  <c r="T11" i="3" s="1"/>
  <c r="S19" i="3"/>
  <c r="T19" i="3" s="1"/>
  <c r="I10" i="3"/>
  <c r="J10" i="3" s="1"/>
  <c r="I11" i="3"/>
  <c r="J11" i="3" s="1"/>
  <c r="I12" i="3"/>
  <c r="J12" i="3" s="1"/>
  <c r="I14" i="3"/>
  <c r="J14" i="3" s="1"/>
  <c r="I15" i="3"/>
  <c r="J15" i="3" s="1"/>
  <c r="I16" i="3"/>
  <c r="J16" i="3" s="1"/>
  <c r="I19" i="3"/>
  <c r="J19" i="3" s="1"/>
  <c r="I20" i="3"/>
  <c r="J20" i="3" s="1"/>
  <c r="I21" i="3"/>
  <c r="J21" i="3" s="1"/>
  <c r="I23" i="3"/>
  <c r="J23" i="3" s="1"/>
  <c r="I24" i="3"/>
  <c r="J24" i="3" s="1"/>
  <c r="I25" i="3"/>
  <c r="J25" i="3" s="1"/>
  <c r="D9" i="3"/>
  <c r="G22" i="3"/>
  <c r="F22" i="3"/>
  <c r="I22" i="3" s="1"/>
  <c r="J22" i="3" s="1"/>
  <c r="E22" i="3"/>
  <c r="N22" i="3" s="1"/>
  <c r="D22" i="3"/>
  <c r="G18" i="3"/>
  <c r="G17" i="3" s="1"/>
  <c r="F18" i="3"/>
  <c r="E18" i="3"/>
  <c r="K18" i="3" s="1"/>
  <c r="L18" i="3" s="1"/>
  <c r="D18" i="3"/>
  <c r="G13" i="3"/>
  <c r="F13" i="3"/>
  <c r="M13" i="3" s="1"/>
  <c r="P13" i="3" s="1"/>
  <c r="E13" i="3"/>
  <c r="K13" i="3" s="1"/>
  <c r="L13" i="3" s="1"/>
  <c r="D13" i="3"/>
  <c r="G9" i="3"/>
  <c r="F9" i="3"/>
  <c r="E9" i="3"/>
  <c r="N9" i="3" s="1"/>
  <c r="F8" i="3"/>
  <c r="F17" i="3"/>
  <c r="I9" i="3" l="1"/>
  <c r="M22" i="3"/>
  <c r="D8" i="3"/>
  <c r="I13" i="3"/>
  <c r="J13" i="3" s="1"/>
  <c r="P16" i="3"/>
  <c r="O16" i="3" s="1"/>
  <c r="R20" i="3"/>
  <c r="Q20" i="3" s="1"/>
  <c r="I18" i="3"/>
  <c r="J18" i="3" s="1"/>
  <c r="E17" i="3"/>
  <c r="K17" i="3" s="1"/>
  <c r="L17" i="3" s="1"/>
  <c r="K22" i="3"/>
  <c r="L22" i="3" s="1"/>
  <c r="J9" i="3"/>
  <c r="O11" i="3"/>
  <c r="R23" i="3"/>
  <c r="Q23" i="3" s="1"/>
  <c r="O23" i="3"/>
  <c r="S23" i="3"/>
  <c r="T23" i="3" s="1"/>
  <c r="S21" i="3"/>
  <c r="T21" i="3" s="1"/>
  <c r="S15" i="3"/>
  <c r="T15" i="3" s="1"/>
  <c r="S10" i="3"/>
  <c r="T10" i="3" s="1"/>
  <c r="M9" i="3"/>
  <c r="P9" i="3" s="1"/>
  <c r="R9" i="3" s="1"/>
  <c r="Q9" i="3" s="1"/>
  <c r="P22" i="3"/>
  <c r="O22" i="3" s="1"/>
  <c r="S25" i="3"/>
  <c r="T25" i="3" s="1"/>
  <c r="S20" i="3"/>
  <c r="T20" i="3" s="1"/>
  <c r="S14" i="3"/>
  <c r="T14" i="3" s="1"/>
  <c r="I17" i="3"/>
  <c r="J17" i="3" s="1"/>
  <c r="S22" i="3"/>
  <c r="T22" i="3" s="1"/>
  <c r="M17" i="3"/>
  <c r="M18" i="3"/>
  <c r="P18" i="3" s="1"/>
  <c r="G8" i="3"/>
  <c r="M8" i="3" s="1"/>
  <c r="P8" i="3" s="1"/>
  <c r="N18" i="3"/>
  <c r="O24" i="3"/>
  <c r="R24" i="3"/>
  <c r="Q24" i="3" s="1"/>
  <c r="O12" i="3"/>
  <c r="R12" i="3"/>
  <c r="Q12" i="3" s="1"/>
  <c r="R15" i="3"/>
  <c r="Q15" i="3" s="1"/>
  <c r="O15" i="3"/>
  <c r="O19" i="3"/>
  <c r="R19" i="3"/>
  <c r="Q19" i="3" s="1"/>
  <c r="O13" i="3"/>
  <c r="R13" i="3"/>
  <c r="Q13" i="3" s="1"/>
  <c r="R21" i="3"/>
  <c r="Q21" i="3" s="1"/>
  <c r="O21" i="3"/>
  <c r="O10" i="3"/>
  <c r="R10" i="3"/>
  <c r="Q10" i="3" s="1"/>
  <c r="D17" i="3"/>
  <c r="E8" i="3"/>
  <c r="N13" i="3"/>
  <c r="S13" i="3" s="1"/>
  <c r="T13" i="3" s="1"/>
  <c r="R16" i="3"/>
  <c r="Q16" i="3" s="1"/>
  <c r="O25" i="3"/>
  <c r="S12" i="3"/>
  <c r="T12" i="3" s="1"/>
  <c r="S24" i="3"/>
  <c r="T24" i="3" s="1"/>
  <c r="R14" i="3"/>
  <c r="Q14" i="3" s="1"/>
  <c r="K9" i="3"/>
  <c r="L9" i="3" s="1"/>
  <c r="N17" i="3" l="1"/>
  <c r="S18" i="3"/>
  <c r="T18" i="3" s="1"/>
  <c r="R22" i="3"/>
  <c r="Q22" i="3" s="1"/>
  <c r="S9" i="3"/>
  <c r="T9" i="3" s="1"/>
  <c r="R18" i="3"/>
  <c r="Q18" i="3" s="1"/>
  <c r="O18" i="3"/>
  <c r="O8" i="3"/>
  <c r="R8" i="3"/>
  <c r="Q8" i="3" s="1"/>
  <c r="O9" i="3"/>
  <c r="S17" i="3"/>
  <c r="T17" i="3" s="1"/>
  <c r="I8" i="3"/>
  <c r="K8" i="3"/>
  <c r="L8" i="3" s="1"/>
  <c r="N8" i="3"/>
  <c r="S8" i="3" s="1"/>
  <c r="T8" i="3" s="1"/>
  <c r="P17" i="3"/>
  <c r="O17" i="3" s="1"/>
  <c r="J8" i="3"/>
  <c r="R17" i="3" l="1"/>
  <c r="Q17" i="3" s="1"/>
</calcChain>
</file>

<file path=xl/sharedStrings.xml><?xml version="1.0" encoding="utf-8"?>
<sst xmlns="http://schemas.openxmlformats.org/spreadsheetml/2006/main">
  <si>
    <r>
      <t>项目绩效</t>
    </r>
  </si>
  <si>
    <r>
      <t>报表</t>
    </r>
  </si>
  <si>
    <r>
      <t>S#</t>
    </r>
  </si>
  <si>
    <r>
      <t>A</t>
    </r>
  </si>
  <si>
    <r>
      <t>A.1</t>
    </r>
  </si>
  <si>
    <r>
      <t>A.1.1</t>
    </r>
  </si>
  <si>
    <r>
      <t>A.1.2</t>
    </r>
  </si>
  <si>
    <r>
      <t>A.1.3</t>
    </r>
  </si>
  <si>
    <r>
      <t>A.2</t>
    </r>
  </si>
  <si>
    <r>
      <t>A.2.1</t>
    </r>
  </si>
  <si>
    <r>
      <t>A.2.2</t>
    </r>
  </si>
  <si>
    <r>
      <t>A.2.3</t>
    </r>
  </si>
  <si>
    <r>
      <t>B</t>
    </r>
  </si>
  <si>
    <r>
      <t>B.1</t>
    </r>
  </si>
  <si>
    <r>
      <t>B.1.1</t>
    </r>
  </si>
  <si>
    <r>
      <t>B.1.2</t>
    </r>
  </si>
  <si>
    <r>
      <t>B.1.3</t>
    </r>
  </si>
  <si>
    <r>
      <t>B.2</t>
    </r>
  </si>
  <si>
    <r>
      <t>B.2.1</t>
    </r>
  </si>
  <si>
    <r>
      <t>B.2.2</t>
    </r>
  </si>
  <si>
    <r>
      <t>B.2.3</t>
    </r>
  </si>
  <si>
    <r>
      <t>项目描述</t>
    </r>
  </si>
  <si>
    <r>
      <t xml:space="preserve">计划 A</t>
    </r>
  </si>
  <si>
    <r>
      <t xml:space="preserve">项目 1</t>
    </r>
  </si>
  <si>
    <r>
      <t xml:space="preserve">可交付结果 1</t>
    </r>
  </si>
  <si>
    <r>
      <t xml:space="preserve">可交付结果 2</t>
    </r>
  </si>
  <si>
    <r>
      <t xml:space="preserve">可交付结果 3</t>
    </r>
  </si>
  <si>
    <r>
      <t xml:space="preserve">项目 2</t>
    </r>
  </si>
  <si>
    <r>
      <t xml:space="preserve">计划 B</t>
    </r>
  </si>
  <si>
    <r>
      <t>预算</t>
    </r>
  </si>
  <si>
    <r>
      <t xml:space="preserve">总体 B.A.C. ($)</t>
    </r>
  </si>
  <si>
    <r>
      <t xml:space="preserve">P.V. ($)</t>
    </r>
  </si>
  <si>
    <r>
      <t>挣得</t>
    </r>
  </si>
  <si>
    <r>
      <t xml:space="preserve">E.V. ($)</t>
    </r>
  </si>
  <si>
    <r>
      <t>实际</t>
    </r>
  </si>
  <si>
    <r>
      <t xml:space="preserve">A.C. ($)</t>
    </r>
  </si>
  <si>
    <r>
      <t xml:space="preserve">P.E.A. ($)</t>
    </r>
  </si>
  <si>
    <r>
      <t>成本</t>
    </r>
  </si>
  <si>
    <r>
      <t xml:space="preserve">C.V. ($)</t>
    </r>
  </si>
  <si>
    <r>
      <t xml:space="preserve">C.V. (%)</t>
    </r>
  </si>
  <si>
    <r>
      <t>日程​​</t>
    </r>
  </si>
  <si>
    <r>
      <t xml:space="preserve">S.V. ($)</t>
    </r>
  </si>
  <si>
    <r>
      <t xml:space="preserve">S.V. (%)</t>
    </r>
  </si>
  <si>
    <r>
      <t>绩效指数</t>
    </r>
  </si>
  <si>
    <r>
      <t>C.P.I.</t>
    </r>
  </si>
  <si>
    <r>
      <t>S.P.I.</t>
    </r>
  </si>
  <si>
    <r>
      <t>预测</t>
    </r>
  </si>
  <si>
    <r>
      <t>E.T.C.</t>
    </r>
  </si>
  <si>
    <r>
      <t>E.A.C.</t>
    </r>
  </si>
  <si>
    <r>
      <t xml:space="preserve">V.A.C. (%)</t>
    </r>
  </si>
  <si>
    <r>
      <t xml:space="preserve">V.A.C. ($)</t>
    </r>
  </si>
  <si>
    <r>
      <t>定义</t>
    </r>
  </si>
  <si>
    <r>
      <t>平均指数</t>
    </r>
  </si>
  <si>
    <r>
      <t>状态</t>
    </r>
  </si>
  <si>
    <r>
      <t>指标定义</t>
    </r>
  </si>
  <si>
    <r>
      <t>指标</t>
    </r>
  </si>
  <si>
    <r>
      <t>完工预算</t>
    </r>
  </si>
  <si>
    <r>
      <t>实际支出</t>
    </r>
  </si>
  <si>
    <r>
      <t>挣值</t>
    </r>
  </si>
  <si>
    <r>
      <t>计划值</t>
    </r>
  </si>
  <si>
    <r>
      <t>成本差异</t>
    </r>
  </si>
  <si>
    <r>
      <t>成本绩效指数</t>
    </r>
  </si>
  <si>
    <r>
      <t>日程差异</t>
    </r>
  </si>
  <si>
    <r>
      <t>日程​​绩效指数</t>
    </r>
  </si>
  <si>
    <r>
      <t>完工尚需成本估计</t>
    </r>
  </si>
  <si>
    <r>
      <t>完工成本估计</t>
    </r>
  </si>
  <si>
    <r>
      <t>完工差异</t>
    </r>
  </si>
  <si>
    <r>
      <t>计划、挣得、实际</t>
    </r>
  </si>
  <si>
    <r>
      <t>缩写</t>
    </r>
  </si>
  <si>
    <r>
      <t>B.A.C.</t>
    </r>
  </si>
  <si>
    <r>
      <t>A.C.</t>
    </r>
  </si>
  <si>
    <r>
      <t>E.V.</t>
    </r>
  </si>
  <si>
    <r>
      <t>P.V.</t>
    </r>
  </si>
  <si>
    <r>
      <t>C.V.</t>
    </r>
  </si>
  <si>
    <r>
      <t>S.V.</t>
    </r>
  </si>
  <si>
    <r>
      <t>V.A.C.</t>
    </r>
  </si>
  <si>
    <r>
      <t>不适用</t>
    </r>
  </si>
  <si>
    <r>
      <t>P.E.A.</t>
    </r>
  </si>
  <si>
    <r>
      <t>说明</t>
    </r>
  </si>
  <si>
    <r>
      <t>项目成本基线</t>
    </r>
  </si>
  <si>
    <r>
      <t>在给定时期内完成工作所产生的总成本</t>
    </r>
  </si>
  <si>
    <r>
      <t>在给定时期内完成的实际工作量</t>
    </r>
  </si>
  <si>
    <r>
      <t>计划在给定时期内完成的实际工作量</t>
    </r>
  </si>
  <si>
    <r>
      <t>在给定时期内超出的成本</t>
    </r>
  </si>
  <si>
    <r>
      <t>成本效率比</t>
    </r>
  </si>
  <si>
    <r>
      <t>在给定时期内落后的日程</t>
    </r>
  </si>
  <si>
    <r>
      <t>日程​​效率比</t>
    </r>
  </si>
  <si>
    <r>
      <t>预计所需的额外成本</t>
    </r>
  </si>
  <si>
    <r>
      <t>预计的总成本</t>
    </r>
  </si>
  <si>
    <r>
      <t>估计在项目结束时超出的成本</t>
    </r>
  </si>
  <si>
    <r>
      <t xml:space="preserve">CPI 和 SPI 的平均值</t>
    </r>
  </si>
  <si>
    <r>
      <t>包含“计划”、“挣得”和“实际”的迷你图</t>
    </r>
  </si>
  <si>
    <r>
      <t>公式/值</t>
    </r>
  </si>
  <si>
    <r>
      <t>E.V.-A.C.</t>
    </r>
  </si>
  <si>
    <r>
      <t>E.V./A.C.</t>
    </r>
  </si>
  <si>
    <r>
      <t>E.V.-P.V.</t>
    </r>
  </si>
  <si>
    <r>
      <t>E.V./P.V.</t>
    </r>
  </si>
  <si>
    <r>
      <t>E.A.C.-A.C.</t>
    </r>
  </si>
  <si>
    <r>
      <t>B.A.C./C.P.I.</t>
    </r>
  </si>
  <si>
    <r>
      <t>B.A.C.-E.A.C.</t>
    </r>
  </si>
  <si>
    <r>
      <t>(C.P.I.+S.P.I.)/2</t>
    </r>
  </si>
  <si>
    <r>
      <t>黑色</t>
    </r>
  </si>
  <si>
    <r>
      <t>红色</t>
    </r>
  </si>
  <si>
    <r>
      <t>橙色</t>
    </r>
  </si>
  <si>
    <r>
      <t>绿色</t>
    </r>
  </si>
  <si>
    <r>
      <t>需要终止或恢复</t>
    </r>
  </si>
  <si>
    <r>
      <t>需要立即关注</t>
    </r>
  </si>
  <si>
    <r>
      <t>略微落后于日程/预算</t>
    </r>
  </si>
  <si>
    <r>
      <t>正常</t>
    </r>
  </si>
  <si>
    <r>
      <t>下限值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</si>
</sst>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  <numFmt numFmtId="168" formatCode="0_);[Red]\(0\)"/>
    <numFmt numFmtId="169" formatCode="0_);\(0\)"/>
    <numFmt numFmtId="170" formatCode=";;;"/>
  </numFmts>
  <fonts count="13" x14ac:knownFonts="1">
    <font>
      <sz val="11"/>
      <color theme="1" tint="0.24994659260841701"/>
      <name val="Calibri"/>
      <family val="2"/>
      <scheme val="minor"/>
    </font>
    <font>
      <b/>
      <sz val="10"/>
      <name val="Arial"/>
      <family val="2"/>
    </font>
    <font>
      <sz val="20"/>
      <color theme="3"/>
      <name val="Cambria"/>
      <family val="1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28"/>
      <color theme="4" tint="-0.24994659260841701"/>
      <name val="Cambria"/>
      <family val="1"/>
      <scheme val="major"/>
    </font>
    <font>
      <b/>
      <sz val="11"/>
      <color theme="1" tint="0.2499771111178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</borders>
  <cellStyleXfs count="13">
    <xf numFmtId="0" fontId="0" fillId="0" borderId="0">
      <alignment vertical="center" wrapText="1"/>
    </xf>
    <xf numFmtId="0" fontId="2" fillId="0" borderId="0" applyNumberFormat="0" applyFill="0" applyProtection="0"/>
    <xf numFmtId="0" fontId="8" fillId="0" borderId="0" applyNumberFormat="0" applyFill="0" applyBorder="0" applyProtection="0">
      <alignment vertical="top"/>
    </xf>
    <xf numFmtId="0" fontId="3" fillId="0" borderId="0" applyNumberFormat="0" applyFill="0" applyBorder="0" applyAlignment="0" applyProtection="0"/>
    <xf numFmtId="167" fontId="6" fillId="0" borderId="0" applyFill="0" applyBorder="0" applyAlignment="0" applyProtection="0"/>
    <xf numFmtId="165" fontId="6" fillId="0" borderId="0" applyFill="0" applyBorder="0" applyAlignment="0" applyProtection="0"/>
    <xf numFmtId="166" fontId="6" fillId="0" borderId="0" applyFill="0" applyBorder="0" applyAlignment="0" applyProtection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0" fontId="6" fillId="5" borderId="7" applyNumberFormat="0" applyAlignment="0" applyProtection="0"/>
    <xf numFmtId="0" fontId="7" fillId="0" borderId="0" applyNumberFormat="0" applyFill="0" applyBorder="0" applyAlignment="0" applyProtection="0"/>
    <xf numFmtId="0" fontId="4" fillId="0" borderId="8" applyNumberFormat="0" applyFill="0" applyAlignment="0" applyProtection="0"/>
    <xf numFmtId="0" fontId="11" fillId="0" borderId="0" applyNumberFormat="0" applyFill="0" applyBorder="0" applyAlignment="0" applyProtection="0">
      <alignment vertical="center" wrapText="1"/>
    </xf>
  </cellStyleXfs>
  <cellXfs count="52">
    <xf numFmtId="0" fontId="0" fillId="0" borderId="0" xfId="0">
      <alignment vertical="center" wrapText="1"/>
    </xf>
    <xf numFmtId="0" fontId="0" fillId="0" borderId="0" xfId="0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1" fillId="0" borderId="0" xfId="0" applyFont="1">
      <alignment vertical="center" wrapText="1"/>
    </xf>
    <xf numFmtId="168" fontId="0" fillId="0" borderId="0" xfId="0" applyNumberFormat="1">
      <alignment vertical="center" wrapText="1"/>
    </xf>
    <xf numFmtId="2" fontId="0" fillId="0" borderId="0" xfId="0" applyNumberFormat="1">
      <alignment vertical="center" wrapText="1"/>
    </xf>
    <xf numFmtId="0" fontId="0" fillId="0" borderId="0" xfId="0" applyFont="1" applyFill="1" applyBorder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 indent="1"/>
    </xf>
    <xf numFmtId="168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3"/>
    </xf>
    <xf numFmtId="0" fontId="9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Fo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9" fontId="0" fillId="0" borderId="0" xfId="0" applyNumberFormat="1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4" borderId="6" xfId="0" applyFont="1" applyFill="1" applyBorder="1">
      <alignment vertical="center" wrapText="1"/>
    </xf>
    <xf numFmtId="0" fontId="5" fillId="6" borderId="6" xfId="0" applyFont="1" applyFill="1" applyBorder="1">
      <alignment vertical="center" wrapText="1"/>
    </xf>
    <xf numFmtId="0" fontId="5" fillId="3" borderId="6" xfId="0" applyFont="1" applyFill="1" applyBorder="1">
      <alignment vertical="center" wrapText="1"/>
    </xf>
    <xf numFmtId="0" fontId="5" fillId="7" borderId="6" xfId="0" applyFont="1" applyFill="1" applyBorder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 wrapText="1"/>
    </xf>
    <xf numFmtId="170" fontId="12" fillId="0" borderId="0" xfId="12" applyNumberFormat="1" applyFont="1" applyFill="1" applyBorder="1" applyAlignment="1">
      <alignment horizontal="center" vertical="center"/>
    </xf>
    <xf numFmtId="170" fontId="12" fillId="0" borderId="0" xfId="12" applyNumberFormat="1" applyFont="1" applyAlignment="1">
      <alignment vertical="center"/>
    </xf>
    <xf numFmtId="0" fontId="2" fillId="0" borderId="0" xfId="1" applyFill="1"/>
    <xf numFmtId="0" fontId="9" fillId="2" borderId="5" xfId="0" applyFont="1" applyFill="1" applyBorder="1" applyAlignment="1">
      <alignment horizontal="center" vertical="center"/>
    </xf>
    <xf numFmtId="0" fontId="8" fillId="0" borderId="0" xfId="2" applyFill="1" applyBorder="1">
      <alignment vertical="top"/>
    </xf>
    <xf numFmtId="0" fontId="8" fillId="0" borderId="0" xfId="2">
      <alignment vertical="top"/>
    </xf>
    <xf numFmtId="0" fontId="2" fillId="0" borderId="0" xfId="1"/>
  </cellXfs>
  <cellStyles count="13">
    <cellStyle name="Comma" xfId="4" builtinId="3" customBuiltin="1"/>
    <cellStyle name="Comma [0]" xfId="5" builtinId="6" customBuiltin="1"/>
    <cellStyle name="Currency" xfId="6" builtinId="4" customBuiltin="1"/>
    <cellStyle name="Currency [0]" xfId="7" builtinId="7" customBuiltin="1"/>
    <cellStyle name="Explanatory Text" xfId="10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yperlink" xfId="12" builtinId="8"/>
    <cellStyle name="Normal" xfId="0" builtinId="0" customBuiltin="1"/>
    <cellStyle name="Note" xfId="9" builtinId="10" customBuiltin="1"/>
    <cellStyle name="Percent" xfId="8" builtinId="5" customBuiltin="1"/>
    <cellStyle name="Total" xfId="11" builtinId="25" customBuiltin="1"/>
  </cellStyles>
  <dxfs count="38">
    <dxf>
      <alignment horizontal="center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  <border outline="0">
        <left style="thin">
          <color theme="0"/>
        </left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9" formatCode="0_);\(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9" formatCode="0_);\(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numFmt numFmtId="169" formatCode="0_);\(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465926084170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color theme="6"/>
      </font>
    </dxf>
    <dxf>
      <font>
        <b val="0"/>
        <i val="0"/>
        <color auto="1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0"/>
      </font>
      <fill>
        <patternFill>
          <bgColor theme="7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/>
      </font>
      <fill>
        <patternFill>
          <bgColor theme="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/>
      </font>
      <fill>
        <patternFill>
          <bgColor theme="5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/>
      </font>
      <fill>
        <patternFill>
          <bgColor theme="1" tint="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1"/>
      </font>
      <fill>
        <patternFill>
          <bgColor indexed="10"/>
        </patternFill>
      </fill>
    </dxf>
    <dxf>
      <font>
        <b/>
        <i val="0"/>
        <condense val="0"/>
        <extend val="0"/>
        <color indexed="16"/>
      </font>
      <fill>
        <patternFill>
          <bgColor indexed="13"/>
        </patternFill>
      </fill>
    </dxf>
    <dxf>
      <font>
        <b/>
        <i val="0"/>
        <condense val="0"/>
        <extend val="0"/>
        <color indexed="43"/>
      </font>
      <fill>
        <patternFill>
          <bgColor indexed="58"/>
        </patternFill>
      </fill>
    </dxf>
    <dxf>
      <font>
        <b val="0"/>
        <i val="0"/>
        <color theme="1" tint="0.24994659260841701"/>
      </font>
      <fill>
        <patternFill>
          <bgColor theme="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2"/>
        </top>
        <bottom/>
        <vertical/>
        <horizontal/>
      </border>
    </dxf>
    <dxf>
      <font>
        <b/>
        <i val="0"/>
        <color theme="0"/>
      </font>
      <fill>
        <patternFill patternType="solid">
          <fgColor theme="1" tint="4.9989318521683403E-2"/>
          <bgColor theme="1" tint="4.9989318521683403E-2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2"/>
        </bottom>
        <vertical/>
        <horizontal/>
      </border>
    </dxf>
    <dxf>
      <font>
        <b val="0"/>
        <i val="0"/>
        <color theme="1" tint="0.24994659260841701"/>
      </font>
      <border diagonalUp="0" diagonalDown="0">
        <left/>
        <right/>
        <top/>
        <bottom/>
        <vertical/>
        <horizontal style="thin">
          <color theme="2"/>
        </horizontal>
      </border>
    </dxf>
  </dxfs>
  <tableStyles count="1" defaultTableStyle="TableStyleMedium2" defaultPivotStyle="PivotStyleLight16">
    <tableStyle name="Project Performance Report" pivot="0" count="3" xr9:uid="{00000000-0011-0000-FFFF-FFFF00000000}">
      <tableStyleElement type="wholeTable" dxfId="37"/>
      <tableStyleElement type="headerRow" dxfId="36"/>
      <tableStyleElement type="firstRowStripe" dxfId="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2.xml" Id="rId8" /><Relationship Type="http://schemas.openxmlformats.org/officeDocument/2006/relationships/theme" Target="/xl/theme/theme11.xml" Id="rId3" /><Relationship Type="http://schemas.openxmlformats.org/officeDocument/2006/relationships/customXml" Target="/customXml/item12.xml" Id="rId7" /><Relationship Type="http://schemas.openxmlformats.org/officeDocument/2006/relationships/worksheet" Target="/xl/worksheets/sheet21.xml" Id="rId2" /><Relationship Type="http://schemas.openxmlformats.org/officeDocument/2006/relationships/worksheet" Target="/xl/worksheets/sheet12.xml" Id="rId1" /><Relationship Type="http://schemas.openxmlformats.org/officeDocument/2006/relationships/calcChain" Target="/xl/calcChain.xml" Id="rId6" /><Relationship Type="http://schemas.openxmlformats.org/officeDocument/2006/relationships/sharedStrings" Target="/xl/sharedStrings.xml" Id="rId5" /><Relationship Type="http://schemas.openxmlformats.org/officeDocument/2006/relationships/styles" Target="/xl/styles.xml" Id="rId4" /><Relationship Type="http://schemas.openxmlformats.org/officeDocument/2006/relationships/customXml" Target="/customXml/item33.xml" Id="rId9" /></Relationships>
</file>

<file path=xl/drawings/_rels/drawing12.xml.rels>&#65279;<?xml version="1.0" encoding="utf-8"?><Relationships xmlns="http://schemas.openxmlformats.org/package/2006/relationships"><Relationship Type="http://schemas.openxmlformats.org/officeDocument/2006/relationships/hyperlink" Target="#Definitions!A1" TargetMode="External" Id="rId1" /></Relationships>
</file>

<file path=xl/drawings/_rels/drawing21.xml.rels>&#65279;<?xml version="1.0" encoding="utf-8"?><Relationships xmlns="http://schemas.openxmlformats.org/package/2006/relationships"><Relationship Type="http://schemas.openxmlformats.org/officeDocument/2006/relationships/hyperlink" Target="#'Performance Report'!A1" TargetMode="External" Id="rId1" /></Relationship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548641</xdr:colOff>
      <xdr:row>2</xdr:row>
      <xdr:rowOff>200024</xdr:rowOff>
    </xdr:from>
    <xdr:to>
      <xdr:col>20</xdr:col>
      <xdr:colOff>7622</xdr:colOff>
      <xdr:row>3</xdr:row>
      <xdr:rowOff>38099</xdr:rowOff>
    </xdr:to>
    <xdr:sp macro="" textlink="">
      <xdr:nvSpPr>
        <xdr:cNvPr id="2" name="Rounded Rectangle 1" descr="Navigation link to Definitions sheet">
          <a:hlinkClick xmlns:r="http://schemas.openxmlformats.org/officeDocument/2006/relationships" r:id="rId1" tooltip="Select to navigate to Definitions worksheet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664441" y="695324"/>
          <a:ext cx="990601" cy="280035"/>
        </a:xfrm>
        <a:prstGeom prst="roundRect">
          <a:avLst>
            <a:gd name="adj" fmla="val 7292"/>
          </a:avLst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false" anchor="ctr"/>
        <a:lstStyle/>
        <a:p>
          <a:pPr algn="ctr" rtl="false"/>
          <a:r>
            <a:rPr lang="zh-cn" sz="1100" b="1">
              <a:solidFill>
                <a:schemeClr val="bg1"/>
              </a:solidFill>
              <a:latin typeface="+mn-lt"/>
            </a:rPr>
            <a:t>定义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28576</xdr:colOff>
      <xdr:row>2</xdr:row>
      <xdr:rowOff>85725</xdr:rowOff>
    </xdr:from>
    <xdr:to>
      <xdr:col>10</xdr:col>
      <xdr:colOff>0</xdr:colOff>
      <xdr:row>2</xdr:row>
      <xdr:rowOff>381000</xdr:rowOff>
    </xdr:to>
    <xdr:sp macro="" textlink="">
      <xdr:nvSpPr>
        <xdr:cNvPr id="2" name="Rounded Rectangle 1" descr="Navigation button to Performance Report sheet">
          <a:hlinkClick xmlns:r="http://schemas.openxmlformats.org/officeDocument/2006/relationships" r:id="rId1" tooltip="Select to navigate to Performance Report worksheet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382251" y="600075"/>
          <a:ext cx="1000124" cy="295275"/>
        </a:xfrm>
        <a:prstGeom prst="roundRect">
          <a:avLst>
            <a:gd name="adj" fmla="val 6989"/>
          </a:avLst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false" anchor="ctr"/>
        <a:lstStyle/>
        <a:p>
          <a:pPr algn="ctr" rtl="false"/>
          <a:r>
            <a:rPr lang="zh-cn" sz="1100" b="1">
              <a:solidFill>
                <a:schemeClr val="bg1"/>
              </a:solidFill>
            </a:rPr>
            <a:t>报表</a:t>
          </a:r>
          <a:endParaRPr lang="en-US" sz="1000" b="1">
            <a:solidFill>
              <a:schemeClr val="bg1"/>
            </a:solidFill>
          </a:endParaRPr>
        </a:p>
      </xdr:txBody>
    </xdr:sp>
    <xdr:clientData fPrintsWithSheet="0"/>
  </xdr:twoCellAnchor>
</xdr:wsDr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erformance" displayName="Performance" ref="B7:T25" totalsRowShown="0" headerRowDxfId="25" dataDxfId="24">
  <autoFilter ref="B7:T2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S#" dataDxfId="23"/>
    <tableColumn id="2" xr3:uid="{00000000-0010-0000-0000-000002000000}" name="项目描述" dataDxfId="22"/>
    <tableColumn id="3" xr3:uid="{00000000-0010-0000-0000-000003000000}" name="总体 B.A.C. ($)" dataDxfId="21"/>
    <tableColumn id="4" xr3:uid="{00000000-0010-0000-0000-000004000000}" name="P.V. ($)" dataDxfId="20"/>
    <tableColumn id="5" xr3:uid="{00000000-0010-0000-0000-000005000000}" name="E.V. ($)" dataDxfId="19"/>
    <tableColumn id="6" xr3:uid="{00000000-0010-0000-0000-000006000000}" name="A.C. ($)" dataDxfId="18"/>
    <tableColumn id="19" xr3:uid="{00000000-0010-0000-0000-000013000000}" name="P.E.A. ($)" dataDxfId="17"/>
    <tableColumn id="7" xr3:uid="{00000000-0010-0000-0000-000007000000}" name="C.V. ($)" dataDxfId="16">
      <calculatedColumnFormula>Performance[[#This Row],[E.V. ($)]]-Performance[[#This Row],[A.C. ($)]]</calculatedColumnFormula>
    </tableColumn>
    <tableColumn id="8" xr3:uid="{00000000-0010-0000-0000-000008000000}" name="C.V. (%)" dataDxfId="15">
      <calculatedColumnFormula>IFERROR(Performance[[#This Row],[C.V. ($)]]/Performance[[#This Row],[P.V. ($)]],0)</calculatedColumnFormula>
    </tableColumn>
    <tableColumn id="9" xr3:uid="{00000000-0010-0000-0000-000009000000}" name="S.V. ($)" dataDxfId="14">
      <calculatedColumnFormula>IFERROR(Performance[[#This Row],[E.V. ($)]]-Performance[[#This Row],[P.V. ($)]],0)</calculatedColumnFormula>
    </tableColumn>
    <tableColumn id="10" xr3:uid="{00000000-0010-0000-0000-00000A000000}" name="S.V. (%)" dataDxfId="13">
      <calculatedColumnFormula>IFERROR(Performance[[#This Row],[S.V. ($)]]/Performance[[#This Row],[P.V. ($)]],0)</calculatedColumnFormula>
    </tableColumn>
    <tableColumn id="11" xr3:uid="{00000000-0010-0000-0000-00000B000000}" name="C.P.I." dataDxfId="12">
      <calculatedColumnFormula>IFERROR(Performance[[#This Row],[E.V. ($)]]/Performance[[#This Row],[A.C. ($)]],0)</calculatedColumnFormula>
    </tableColumn>
    <tableColumn id="12" xr3:uid="{00000000-0010-0000-0000-00000C000000}" name="S.P.I." dataDxfId="11">
      <calculatedColumnFormula>IFERROR(Performance[[#This Row],[E.V. ($)]]/Performance[[#This Row],[P.V. ($)]],0)</calculatedColumnFormula>
    </tableColumn>
    <tableColumn id="13" xr3:uid="{00000000-0010-0000-0000-00000D000000}" name="E.T.C." dataDxfId="10">
      <calculatedColumnFormula>IFERROR(Performance[[#This Row],[E.A.C.]]-Performance[[#This Row],[A.C. ($)]],0)</calculatedColumnFormula>
    </tableColumn>
    <tableColumn id="14" xr3:uid="{00000000-0010-0000-0000-00000E000000}" name="E.A.C." dataDxfId="9">
      <calculatedColumnFormula>IFERROR(Performance[[#This Row],[总体 B.A.C. ($)]]/Performance[[#This Row],[C.P.I.]],0)</calculatedColumnFormula>
    </tableColumn>
    <tableColumn id="15" xr3:uid="{00000000-0010-0000-0000-00000F000000}" name="V.A.C. (%)" dataDxfId="8">
      <calculatedColumnFormula>IFERROR(Performance[[#This Row],[V.A.C. ($)]]/Performance[[#This Row],[总体 B.A.C. ($)]],0)</calculatedColumnFormula>
    </tableColumn>
    <tableColumn id="16" xr3:uid="{00000000-0010-0000-0000-000010000000}" name="V.A.C. ($)" dataDxfId="7">
      <calculatedColumnFormula>IFERROR(Performance[[#This Row],[总体 B.A.C. ($)]]-Performance[[#This Row],[E.A.C.]],0)</calculatedColumnFormula>
    </tableColumn>
    <tableColumn id="17" xr3:uid="{00000000-0010-0000-0000-000011000000}" name="平均指数" dataDxfId="6">
      <calculatedColumnFormula>IFERROR((Performance[[#This Row],[S.P.I.]]+Performance[[#This Row],[C.P.I.]])/2,0)</calculatedColumnFormula>
    </tableColumn>
    <tableColumn id="18" xr3:uid="{00000000-0010-0000-0000-000012000000}" name="状态" dataDxfId="5">
      <calculatedColumnFormula>LOOKUP(Performance[[#This Row],[平均指数]],Status[Lower Value Limit],Status[状态])</calculatedColumnFormula>
    </tableColumn>
  </tableColumns>
  <tableStyleInfo name="Project Performance Report" showFirstColumn="0" showLastColumn="0" showRowStripes="1" showColumnStripes="0"/>
  <extLst>
    <ext xmlns:x14="http://schemas.microsoft.com/office/spreadsheetml/2009/9/main" uri="{504A1905-F514-4f6f-8877-14C23A59335A}">
      <x14:table altTextSummary="Enter Project Items, Projected, Earned, and Exact Values for deliverables. Cost Variance, Performance Index, and Status are automatically updated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efinitions" displayName="Definitions" ref="B5:F18" totalsRowShown="0">
  <tableColumns count="5">
    <tableColumn id="1" xr3:uid="{00000000-0010-0000-0100-000001000000}" name="S#"/>
    <tableColumn id="2" xr3:uid="{00000000-0010-0000-0100-000002000000}" name="指标"/>
    <tableColumn id="3" xr3:uid="{00000000-0010-0000-0100-000003000000}" name="缩写"/>
    <tableColumn id="4" xr3:uid="{00000000-0010-0000-0100-000004000000}" name="说明" dataDxfId="4"/>
    <tableColumn id="5" xr3:uid="{00000000-0010-0000-0100-000005000000}" name="公式/值"/>
  </tableColumns>
  <tableStyleInfo name="Project Performance Report" showFirstColumn="0" showLastColumn="0" showRowStripes="1" showColumnStripes="1"/>
  <extLst>
    <ext xmlns:x14="http://schemas.microsoft.com/office/spreadsheetml/2009/9/main" uri="{504A1905-F514-4f6f-8877-14C23A59335A}">
      <x14:table altTextSummary="Modify Metrics, Abbreviations, Description, and Formulae in this table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Status" displayName="Status" ref="H5:J9" totalsRowShown="0" headerRowDxfId="3">
  <sortState xmlns:xlrd2="http://schemas.microsoft.com/office/spreadsheetml/2017/richdata2" ref="H6:J9">
    <sortCondition ref="J5:J9"/>
  </sortState>
  <tableColumns count="3">
    <tableColumn id="1" xr3:uid="{00000000-0010-0000-0200-000001000000}" name="状态" dataDxfId="2"/>
    <tableColumn id="4" xr3:uid="{00000000-0010-0000-0200-000004000000}" name="说明" dataDxfId="1"/>
    <tableColumn id="2" xr3:uid="{00000000-0010-0000-0200-000002000000}" name="下限值" dataDxfId="0"/>
  </tableColumns>
  <tableStyleInfo name="Project Performance Report" showFirstColumn="0" showLastColumn="0" showRowStripes="1" showColumnStripes="0"/>
  <extLst>
    <ext xmlns:x14="http://schemas.microsoft.com/office/spreadsheetml/2009/9/main" uri="{504A1905-F514-4f6f-8877-14C23A59335A}">
      <x14:table altTextSummary="Format for Status column in Report worksheet is in this table. Enter Lower Value Limit in ascending order"/>
    </ext>
  </extLst>
</table>
</file>

<file path=xl/theme/theme11.xml><?xml version="1.0" encoding="utf-8"?>
<a:theme xmlns:a="http://schemas.openxmlformats.org/drawingml/2006/main" name="Office Theme">
  <a:themeElements>
    <a:clrScheme name="ProjectPerformanceReport_colors">
      <a:dk1>
        <a:srgbClr val="000000"/>
      </a:dk1>
      <a:lt1>
        <a:srgbClr val="FFFFFF"/>
      </a:lt1>
      <a:dk2>
        <a:srgbClr val="323232"/>
      </a:dk2>
      <a:lt2>
        <a:srgbClr val="F0F9F9"/>
      </a:lt2>
      <a:accent1>
        <a:srgbClr val="00AFDB"/>
      </a:accent1>
      <a:accent2>
        <a:srgbClr val="5E9732"/>
      </a:accent2>
      <a:accent3>
        <a:srgbClr val="B5121B"/>
      </a:accent3>
      <a:accent4>
        <a:srgbClr val="EC881D"/>
      </a:accent4>
      <a:accent5>
        <a:srgbClr val="6054A4"/>
      </a:accent5>
      <a:accent6>
        <a:srgbClr val="EBB304"/>
      </a:accent6>
      <a:hlink>
        <a:srgbClr val="00AFDB"/>
      </a:hlink>
      <a:folHlink>
        <a:srgbClr val="6054A4"/>
      </a:folHlink>
    </a:clrScheme>
    <a:fontScheme name="ProjectPerformanceReport_fonts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&#65279;<?xml version="1.0" encoding="utf-8"?><Relationships xmlns="http://schemas.openxmlformats.org/package/2006/relationships"><Relationship Type="http://schemas.openxmlformats.org/officeDocument/2006/relationships/table" Target="/xl/tables/table13.xml" Id="rId3" /><Relationship Type="http://schemas.openxmlformats.org/officeDocument/2006/relationships/drawing" Target="/xl/drawings/drawing12.xml" Id="rId2" /><Relationship Type="http://schemas.openxmlformats.org/officeDocument/2006/relationships/printerSettings" Target="/xl/printerSettings/printerSettings12.bin" Id="rId1" /></Relationships>
</file>

<file path=xl/worksheets/_rels/sheet21.xml.rels>&#65279;<?xml version="1.0" encoding="utf-8"?><Relationships xmlns="http://schemas.openxmlformats.org/package/2006/relationships"><Relationship Type="http://schemas.openxmlformats.org/officeDocument/2006/relationships/table" Target="/xl/tables/table21.xml" Id="rId3" /><Relationship Type="http://schemas.openxmlformats.org/officeDocument/2006/relationships/drawing" Target="/xl/drawings/drawing21.xml" Id="rId2" /><Relationship Type="http://schemas.openxmlformats.org/officeDocument/2006/relationships/printerSettings" Target="/xl/printerSettings/printerSettings21.bin" Id="rId1" /><Relationship Type="http://schemas.openxmlformats.org/officeDocument/2006/relationships/table" Target="/xl/tables/table32.xml" Id="rId4" /></Relationships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T25"/>
  <sheetViews>
    <sheetView showGridLines="0" tabSelected="1" zoomScaleNormal="100" workbookViewId="0"/>
  </sheetViews>
  <sheetFormatPr defaultColWidth="9.109375" defaultRowHeight="30" customHeight="1" x14ac:dyDescent="0.3"/>
  <cols>
    <col min="1" max="1" width="1.6640625" style="1" customWidth="1"/>
    <col min="2" max="2" width="9.109375" style="1" customWidth="1"/>
    <col min="3" max="3" width="20.44140625" style="1" customWidth="1"/>
    <col min="4" max="4" width="8.88671875" style="1" bestFit="1" customWidth="1"/>
    <col min="5" max="5" width="7.33203125" style="1" customWidth="1"/>
    <col min="6" max="6" width="8.44140625" style="1" customWidth="1"/>
    <col min="7" max="7" width="7.6640625" style="1" customWidth="1"/>
    <col min="8" max="8" width="8.44140625" style="1" customWidth="1"/>
    <col min="9" max="12" width="10.33203125" style="1" customWidth="1"/>
    <col min="13" max="13" width="11.6640625" style="1" customWidth="1"/>
    <col min="14" max="18" width="10.33203125" style="1" customWidth="1"/>
    <col min="19" max="19" width="13.88671875" style="1" customWidth="1"/>
    <col min="20" max="20" width="8.44140625" style="1" customWidth="1"/>
    <col min="21" max="21" width="1.33203125" style="1" customWidth="1"/>
    <col min="22" max="16384" width="9.109375" style="1"/>
  </cols>
  <sheetData>
    <row r="1" spans="1:20" ht="14.4" x14ac:dyDescent="0.3">
      <c r="I1" s="6"/>
      <c r="J1" s="6"/>
      <c r="K1" s="6"/>
      <c r="L1" s="6"/>
      <c r="M1" s="7"/>
      <c r="N1" s="7"/>
      <c r="O1" s="6"/>
      <c r="P1" s="6"/>
      <c r="Q1" s="6"/>
      <c r="R1" s="6"/>
      <c r="S1" s="45" t="s">
        <v>51</v>
      </c>
      <c r="T1" s="45"/>
    </row>
    <row r="2" spans="1:20" ht="24.6" x14ac:dyDescent="0.4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5"/>
      <c r="T2" s="45"/>
    </row>
    <row r="3" spans="1:20" ht="34.799999999999997" x14ac:dyDescent="0.3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5"/>
      <c r="T3" s="45"/>
    </row>
    <row r="4" spans="1:20" ht="14.4" x14ac:dyDescent="0.3">
      <c r="I4" s="6"/>
      <c r="J4" s="6"/>
      <c r="K4" s="6"/>
      <c r="L4" s="6"/>
      <c r="M4" s="7"/>
      <c r="N4" s="7"/>
      <c r="O4" s="6"/>
      <c r="P4" s="6"/>
      <c r="Q4" s="6"/>
      <c r="R4" s="6"/>
      <c r="S4" s="45"/>
      <c r="T4" s="45"/>
    </row>
    <row r="5" spans="1:20" ht="14.4" x14ac:dyDescent="0.3">
      <c r="A5" s="21"/>
      <c r="B5" s="19"/>
      <c r="C5" s="19"/>
      <c r="D5" s="48" t="s">
        <v>29</v>
      </c>
      <c r="E5" s="48"/>
      <c r="F5" s="20" t="s">
        <v>32</v>
      </c>
      <c r="G5" s="20" t="s">
        <v>34</v>
      </c>
      <c r="H5" s="20"/>
      <c r="I5" s="48" t="s">
        <v>37</v>
      </c>
      <c r="J5" s="48"/>
      <c r="K5" s="48" t="s">
        <v>40</v>
      </c>
      <c r="L5" s="48"/>
      <c r="M5" s="48" t="s">
        <v>43</v>
      </c>
      <c r="N5" s="48"/>
      <c r="O5" s="48" t="s">
        <v>46</v>
      </c>
      <c r="P5" s="48"/>
      <c r="Q5" s="48"/>
      <c r="R5" s="48"/>
      <c r="S5" s="45"/>
      <c r="T5" s="45"/>
    </row>
    <row r="6" spans="1:20" ht="6" customHeight="1" x14ac:dyDescent="0.3">
      <c r="A6" s="21"/>
      <c r="B6" s="22"/>
      <c r="C6" s="22"/>
      <c r="D6" s="23"/>
      <c r="E6" s="24"/>
      <c r="F6" s="25"/>
      <c r="G6" s="25"/>
      <c r="H6" s="20"/>
      <c r="I6" s="23"/>
      <c r="J6" s="24"/>
      <c r="K6" s="23"/>
      <c r="L6" s="24"/>
      <c r="M6" s="23"/>
      <c r="N6" s="24"/>
      <c r="O6" s="23"/>
      <c r="P6" s="26"/>
      <c r="Q6" s="26"/>
      <c r="R6" s="24"/>
      <c r="S6" s="45"/>
      <c r="T6" s="45"/>
    </row>
    <row r="7" spans="1:20" ht="30" customHeight="1" x14ac:dyDescent="0.3">
      <c r="A7" s="4"/>
      <c r="B7" s="42" t="s">
        <v>2</v>
      </c>
      <c r="C7" s="43" t="s">
        <v>21</v>
      </c>
      <c r="D7" s="44" t="s">
        <v>30</v>
      </c>
      <c r="E7" s="42" t="s">
        <v>31</v>
      </c>
      <c r="F7" s="42" t="s">
        <v>33</v>
      </c>
      <c r="G7" s="42" t="s">
        <v>35</v>
      </c>
      <c r="H7" s="42" t="s">
        <v>36</v>
      </c>
      <c r="I7" s="42" t="s">
        <v>38</v>
      </c>
      <c r="J7" s="42" t="s">
        <v>39</v>
      </c>
      <c r="K7" s="42" t="s">
        <v>41</v>
      </c>
      <c r="L7" s="42" t="s">
        <v>42</v>
      </c>
      <c r="M7" s="42" t="s">
        <v>44</v>
      </c>
      <c r="N7" s="42" t="s">
        <v>45</v>
      </c>
      <c r="O7" s="42" t="s">
        <v>47</v>
      </c>
      <c r="P7" s="42" t="s">
        <v>48</v>
      </c>
      <c r="Q7" s="42" t="s">
        <v>49</v>
      </c>
      <c r="R7" s="42" t="s">
        <v>50</v>
      </c>
      <c r="S7" s="42" t="s">
        <v>52</v>
      </c>
      <c r="T7" s="42" t="s">
        <v>53</v>
      </c>
    </row>
    <row r="8" spans="1:20" ht="30" customHeight="1" x14ac:dyDescent="0.3">
      <c r="A8" s="5"/>
      <c r="B8" s="27" t="s">
        <v>3</v>
      </c>
      <c r="C8" s="28" t="s">
        <v>22</v>
      </c>
      <c r="D8" s="29">
        <f>SUM(D9,D13)</f>
        <v>489</v>
      </c>
      <c r="E8" s="29">
        <f>SUM(E9,E13)</f>
        <v>254</v>
      </c>
      <c r="F8" s="29">
        <f>SUM(F9,F13)</f>
        <v>225</v>
      </c>
      <c r="G8" s="29">
        <f>SUM(G9,G13)</f>
        <v>266</v>
      </c>
      <c r="H8" s="29"/>
      <c r="I8" s="30">
        <f>Performance[[#This Row],[E.V. ($)]]-Performance[[#This Row],[A.C. ($)]]</f>
        <v>-41</v>
      </c>
      <c r="J8" s="31">
        <f>IFERROR(Performance[[#This Row],[C.V. ($)]]/Performance[[#This Row],[P.V. ($)]],0)</f>
        <v>-0.16141732283464566</v>
      </c>
      <c r="K8" s="30">
        <f>IFERROR(Performance[[#This Row],[E.V. ($)]]-Performance[[#This Row],[P.V. ($)]],0)</f>
        <v>-29</v>
      </c>
      <c r="L8" s="31">
        <f>IFERROR(Performance[[#This Row],[S.V. ($)]]/Performance[[#This Row],[P.V. ($)]],0)</f>
        <v>-0.1141732283464567</v>
      </c>
      <c r="M8" s="32">
        <f>IFERROR(Performance[[#This Row],[E.V. ($)]]/Performance[[#This Row],[A.C. ($)]],0)</f>
        <v>0.84586466165413532</v>
      </c>
      <c r="N8" s="32">
        <f>IFERROR(Performance[[#This Row],[E.V. ($)]]/Performance[[#This Row],[P.V. ($)]],0)</f>
        <v>0.88582677165354329</v>
      </c>
      <c r="O8" s="33">
        <f>IFERROR(Performance[[#This Row],[E.A.C.]]-Performance[[#This Row],[A.C. ($)]],0)</f>
        <v>312.10666666666668</v>
      </c>
      <c r="P8" s="33">
        <f>IFERROR(Performance[[#This Row],[Overall B.A.C. ($)]]/Performance[[#This Row],[C.P.I.]],0)</f>
        <v>578.10666666666668</v>
      </c>
      <c r="Q8" s="31">
        <f>IFERROR(Performance[[#This Row],[V.A.C. ($)]]/Performance[[#This Row],[Overall B.A.C. ($)]],0)</f>
        <v>-0.18222222222222226</v>
      </c>
      <c r="R8" s="30">
        <f>IFERROR(Performance[[#This Row],[Overall B.A.C. ($)]]-Performance[[#This Row],[E.A.C.]],0)</f>
        <v>-89.106666666666683</v>
      </c>
      <c r="S8" s="32">
        <f>IFERROR((Performance[[#This Row],[S.P.I.]]+Performance[[#This Row],[C.P.I.]])/2,0)</f>
        <v>0.86584571665383936</v>
      </c>
      <c r="T8" s="34" t="str">
        <f>LOOKUP(Performance[[#This Row],[Average Index]],Status[下限值],Status[状态])</f>
        <v>ORANGE</v>
      </c>
    </row>
    <row r="9" spans="1:20" ht="30" customHeight="1" x14ac:dyDescent="0.3">
      <c r="A9" s="5"/>
      <c r="B9" s="15" t="s">
        <v>4</v>
      </c>
      <c r="C9" s="17" t="s">
        <v>23</v>
      </c>
      <c r="D9" s="9">
        <f>SUM(D10:D12)</f>
        <v>186</v>
      </c>
      <c r="E9" s="9">
        <f>SUM(E10:E12)</f>
        <v>93</v>
      </c>
      <c r="F9" s="9">
        <f>SUM(F10:F12)</f>
        <v>90</v>
      </c>
      <c r="G9" s="9">
        <f>SUM(G10:G12)</f>
        <v>100</v>
      </c>
      <c r="H9" s="9"/>
      <c r="I9" s="35">
        <f>Performance[[#This Row],[E.V. ($)]]-Performance[[#This Row],[A.C. ($)]]</f>
        <v>-10</v>
      </c>
      <c r="J9" s="36">
        <f>IFERROR(Performance[[#This Row],[C.V. ($)]]/Performance[[#This Row],[P.V. ($)]],0)</f>
        <v>-0.10752688172043011</v>
      </c>
      <c r="K9" s="35">
        <f>IFERROR(Performance[[#This Row],[E.V. ($)]]-Performance[[#This Row],[P.V. ($)]],0)</f>
        <v>-3</v>
      </c>
      <c r="L9" s="36">
        <f>IFERROR(Performance[[#This Row],[S.V. ($)]]/Performance[[#This Row],[P.V. ($)]],0)</f>
        <v>-3.2258064516129031E-2</v>
      </c>
      <c r="M9" s="14">
        <f>IFERROR(Performance[[#This Row],[E.V. ($)]]/Performance[[#This Row],[A.C. ($)]],0)</f>
        <v>0.9</v>
      </c>
      <c r="N9" s="14">
        <f>IFERROR(Performance[[#This Row],[E.V. ($)]]/Performance[[#This Row],[P.V. ($)]],0)</f>
        <v>0.967741935483871</v>
      </c>
      <c r="O9" s="16">
        <f>IFERROR(Performance[[#This Row],[E.A.C.]]-Performance[[#This Row],[A.C. ($)]],0)</f>
        <v>106.66666666666666</v>
      </c>
      <c r="P9" s="16">
        <f>IFERROR(Performance[[#This Row],[Overall B.A.C. ($)]]/Performance[[#This Row],[C.P.I.]],0)</f>
        <v>206.66666666666666</v>
      </c>
      <c r="Q9" s="36">
        <f>IFERROR(Performance[[#This Row],[V.A.C. ($)]]/Performance[[#This Row],[Overall B.A.C. ($)]],0)</f>
        <v>-0.11111111111111106</v>
      </c>
      <c r="R9" s="35">
        <f>IFERROR(Performance[[#This Row],[Overall B.A.C. ($)]]-Performance[[#This Row],[E.A.C.]],0)</f>
        <v>-20.666666666666657</v>
      </c>
      <c r="S9" s="14">
        <f>IFERROR((Performance[[#This Row],[S.P.I.]]+Performance[[#This Row],[C.P.I.]])/2,0)</f>
        <v>0.93387096774193545</v>
      </c>
      <c r="T9" s="37" t="str">
        <f>LOOKUP(Performance[[#This Row],[Average Index]],Status[下限值],Status[状态])</f>
        <v>ORANGE</v>
      </c>
    </row>
    <row r="10" spans="1:20" ht="30" customHeight="1" x14ac:dyDescent="0.3">
      <c r="B10" s="15" t="s">
        <v>5</v>
      </c>
      <c r="C10" s="18" t="s">
        <v>24</v>
      </c>
      <c r="D10" s="9">
        <v>100</v>
      </c>
      <c r="E10" s="9">
        <v>55</v>
      </c>
      <c r="F10" s="9">
        <v>50</v>
      </c>
      <c r="G10" s="9">
        <v>60</v>
      </c>
      <c r="H10" s="9"/>
      <c r="I10" s="35">
        <f>Performance[[#This Row],[E.V. ($)]]-Performance[[#This Row],[A.C. ($)]]</f>
        <v>-10</v>
      </c>
      <c r="J10" s="36">
        <f>IFERROR(Performance[[#This Row],[C.V. ($)]]/Performance[[#This Row],[P.V. ($)]],0)</f>
        <v>-0.18181818181818182</v>
      </c>
      <c r="K10" s="35">
        <f>IFERROR(Performance[[#This Row],[E.V. ($)]]-Performance[[#This Row],[P.V. ($)]],0)</f>
        <v>-5</v>
      </c>
      <c r="L10" s="36">
        <f>IFERROR(Performance[[#This Row],[S.V. ($)]]/Performance[[#This Row],[P.V. ($)]],0)</f>
        <v>-9.0909090909090912E-2</v>
      </c>
      <c r="M10" s="14">
        <f>IFERROR(Performance[[#This Row],[E.V. ($)]]/Performance[[#This Row],[A.C. ($)]],0)</f>
        <v>0.83333333333333337</v>
      </c>
      <c r="N10" s="14">
        <f>IFERROR(Performance[[#This Row],[E.V. ($)]]/Performance[[#This Row],[P.V. ($)]],0)</f>
        <v>0.90909090909090906</v>
      </c>
      <c r="O10" s="16">
        <f>IFERROR(Performance[[#This Row],[E.A.C.]]-Performance[[#This Row],[A.C. ($)]],0)</f>
        <v>60</v>
      </c>
      <c r="P10" s="16">
        <f>IFERROR(Performance[[#This Row],[Overall B.A.C. ($)]]/Performance[[#This Row],[C.P.I.]],0)</f>
        <v>120</v>
      </c>
      <c r="Q10" s="36">
        <f>IFERROR(Performance[[#This Row],[V.A.C. ($)]]/Performance[[#This Row],[Overall B.A.C. ($)]],0)</f>
        <v>-0.2</v>
      </c>
      <c r="R10" s="35">
        <f>IFERROR(Performance[[#This Row],[Overall B.A.C. ($)]]-Performance[[#This Row],[E.A.C.]],0)</f>
        <v>-20</v>
      </c>
      <c r="S10" s="14">
        <f>IFERROR((Performance[[#This Row],[S.P.I.]]+Performance[[#This Row],[C.P.I.]])/2,0)</f>
        <v>0.87121212121212122</v>
      </c>
      <c r="T10" s="37" t="str">
        <f>LOOKUP(Performance[[#This Row],[Average Index]],Status[下限值],Status[状态])</f>
        <v>ORANGE</v>
      </c>
    </row>
    <row r="11" spans="1:20" ht="30" customHeight="1" x14ac:dyDescent="0.3">
      <c r="B11" s="15" t="s">
        <v>6</v>
      </c>
      <c r="C11" s="18" t="s">
        <v>25</v>
      </c>
      <c r="D11" s="9">
        <v>28</v>
      </c>
      <c r="E11" s="9">
        <v>13</v>
      </c>
      <c r="F11" s="9">
        <v>14</v>
      </c>
      <c r="G11" s="9">
        <v>18</v>
      </c>
      <c r="H11" s="9"/>
      <c r="I11" s="35">
        <f>Performance[[#This Row],[E.V. ($)]]-Performance[[#This Row],[A.C. ($)]]</f>
        <v>-4</v>
      </c>
      <c r="J11" s="36">
        <f>IFERROR(Performance[[#This Row],[C.V. ($)]]/Performance[[#This Row],[P.V. ($)]],0)</f>
        <v>-0.30769230769230771</v>
      </c>
      <c r="K11" s="35">
        <f>IFERROR(Performance[[#This Row],[E.V. ($)]]-Performance[[#This Row],[P.V. ($)]],0)</f>
        <v>1</v>
      </c>
      <c r="L11" s="36">
        <f>IFERROR(Performance[[#This Row],[S.V. ($)]]/Performance[[#This Row],[P.V. ($)]],0)</f>
        <v>7.6923076923076927E-2</v>
      </c>
      <c r="M11" s="14">
        <f>IFERROR(Performance[[#This Row],[E.V. ($)]]/Performance[[#This Row],[A.C. ($)]],0)</f>
        <v>0.77777777777777779</v>
      </c>
      <c r="N11" s="14">
        <f>IFERROR(Performance[[#This Row],[E.V. ($)]]/Performance[[#This Row],[P.V. ($)]],0)</f>
        <v>1.0769230769230769</v>
      </c>
      <c r="O11" s="16">
        <f>IFERROR(Performance[[#This Row],[E.A.C.]]-Performance[[#This Row],[A.C. ($)]],0)</f>
        <v>18</v>
      </c>
      <c r="P11" s="16">
        <f>IFERROR(Performance[[#This Row],[Overall B.A.C. ($)]]/Performance[[#This Row],[C.P.I.]],0)</f>
        <v>36</v>
      </c>
      <c r="Q11" s="36">
        <f>IFERROR(Performance[[#This Row],[V.A.C. ($)]]/Performance[[#This Row],[Overall B.A.C. ($)]],0)</f>
        <v>-0.2857142857142857</v>
      </c>
      <c r="R11" s="35">
        <f>IFERROR(Performance[[#This Row],[Overall B.A.C. ($)]]-Performance[[#This Row],[E.A.C.]],0)</f>
        <v>-8</v>
      </c>
      <c r="S11" s="14">
        <f>IFERROR((Performance[[#This Row],[S.P.I.]]+Performance[[#This Row],[C.P.I.]])/2,0)</f>
        <v>0.92735042735042739</v>
      </c>
      <c r="T11" s="37" t="str">
        <f>LOOKUP(Performance[[#This Row],[Average Index]],Status[下限值],Status[状态])</f>
        <v>ORANGE</v>
      </c>
    </row>
    <row r="12" spans="1:20" ht="30" customHeight="1" x14ac:dyDescent="0.3">
      <c r="B12" s="15" t="s">
        <v>7</v>
      </c>
      <c r="C12" s="18" t="s">
        <v>26</v>
      </c>
      <c r="D12" s="9">
        <v>58</v>
      </c>
      <c r="E12" s="9">
        <v>25</v>
      </c>
      <c r="F12" s="9">
        <v>26</v>
      </c>
      <c r="G12" s="9">
        <v>22</v>
      </c>
      <c r="H12" s="9"/>
      <c r="I12" s="35">
        <f>Performance[[#This Row],[E.V. ($)]]-Performance[[#This Row],[A.C. ($)]]</f>
        <v>4</v>
      </c>
      <c r="J12" s="36">
        <f>IFERROR(Performance[[#This Row],[C.V. ($)]]/Performance[[#This Row],[P.V. ($)]],0)</f>
        <v>0.16</v>
      </c>
      <c r="K12" s="35">
        <f>IFERROR(Performance[[#This Row],[E.V. ($)]]-Performance[[#This Row],[P.V. ($)]],0)</f>
        <v>1</v>
      </c>
      <c r="L12" s="36">
        <f>IFERROR(Performance[[#This Row],[S.V. ($)]]/Performance[[#This Row],[P.V. ($)]],0)</f>
        <v>0.04</v>
      </c>
      <c r="M12" s="14">
        <f>IFERROR(Performance[[#This Row],[E.V. ($)]]/Performance[[#This Row],[A.C. ($)]],0)</f>
        <v>1.1818181818181819</v>
      </c>
      <c r="N12" s="14">
        <f>IFERROR(Performance[[#This Row],[E.V. ($)]]/Performance[[#This Row],[P.V. ($)]],0)</f>
        <v>1.04</v>
      </c>
      <c r="O12" s="16">
        <f>IFERROR(Performance[[#This Row],[E.A.C.]]-Performance[[#This Row],[A.C. ($)]],0)</f>
        <v>27.076923076923073</v>
      </c>
      <c r="P12" s="16">
        <f>IFERROR(Performance[[#This Row],[Overall B.A.C. ($)]]/Performance[[#This Row],[C.P.I.]],0)</f>
        <v>49.076923076923073</v>
      </c>
      <c r="Q12" s="36">
        <f>IFERROR(Performance[[#This Row],[V.A.C. ($)]]/Performance[[#This Row],[Overall B.A.C. ($)]],0)</f>
        <v>0.15384615384615391</v>
      </c>
      <c r="R12" s="35">
        <f>IFERROR(Performance[[#This Row],[Overall B.A.C. ($)]]-Performance[[#This Row],[E.A.C.]],0)</f>
        <v>8.9230769230769269</v>
      </c>
      <c r="S12" s="14">
        <f>IFERROR((Performance[[#This Row],[S.P.I.]]+Performance[[#This Row],[C.P.I.]])/2,0)</f>
        <v>1.1109090909090908</v>
      </c>
      <c r="T12" s="37" t="str">
        <f>LOOKUP(Performance[[#This Row],[Average Index]],Status[下限值],Status[状态])</f>
        <v>GREEN</v>
      </c>
    </row>
    <row r="13" spans="1:20" ht="30" customHeight="1" x14ac:dyDescent="0.3">
      <c r="A13" s="5"/>
      <c r="B13" s="15" t="s">
        <v>8</v>
      </c>
      <c r="C13" s="17" t="s">
        <v>27</v>
      </c>
      <c r="D13" s="9">
        <f>SUM(D14:D16)</f>
        <v>303</v>
      </c>
      <c r="E13" s="9">
        <f>SUM(E14:E16)</f>
        <v>161</v>
      </c>
      <c r="F13" s="9">
        <f>SUM(F14:F16)</f>
        <v>135</v>
      </c>
      <c r="G13" s="9">
        <f>SUM(G14:G16)</f>
        <v>166</v>
      </c>
      <c r="H13" s="9"/>
      <c r="I13" s="35">
        <f>Performance[[#This Row],[E.V. ($)]]-Performance[[#This Row],[A.C. ($)]]</f>
        <v>-31</v>
      </c>
      <c r="J13" s="36">
        <f>IFERROR(Performance[[#This Row],[C.V. ($)]]/Performance[[#This Row],[P.V. ($)]],0)</f>
        <v>-0.19254658385093168</v>
      </c>
      <c r="K13" s="35">
        <f>IFERROR(Performance[[#This Row],[E.V. ($)]]-Performance[[#This Row],[P.V. ($)]],0)</f>
        <v>-26</v>
      </c>
      <c r="L13" s="36">
        <f>IFERROR(Performance[[#This Row],[S.V. ($)]]/Performance[[#This Row],[P.V. ($)]],0)</f>
        <v>-0.16149068322981366</v>
      </c>
      <c r="M13" s="14">
        <f>IFERROR(Performance[[#This Row],[E.V. ($)]]/Performance[[#This Row],[A.C. ($)]],0)</f>
        <v>0.81325301204819278</v>
      </c>
      <c r="N13" s="14">
        <f>IFERROR(Performance[[#This Row],[E.V. ($)]]/Performance[[#This Row],[P.V. ($)]],0)</f>
        <v>0.83850931677018636</v>
      </c>
      <c r="O13" s="16">
        <f>IFERROR(Performance[[#This Row],[E.A.C.]]-Performance[[#This Row],[A.C. ($)]],0)</f>
        <v>206.57777777777778</v>
      </c>
      <c r="P13" s="16">
        <f>IFERROR(Performance[[#This Row],[Overall B.A.C. ($)]]/Performance[[#This Row],[C.P.I.]],0)</f>
        <v>372.57777777777778</v>
      </c>
      <c r="Q13" s="36">
        <f>IFERROR(Performance[[#This Row],[V.A.C. ($)]]/Performance[[#This Row],[Overall B.A.C. ($)]],0)</f>
        <v>-0.22962962962962966</v>
      </c>
      <c r="R13" s="35">
        <f>IFERROR(Performance[[#This Row],[Overall B.A.C. ($)]]-Performance[[#This Row],[E.A.C.]],0)</f>
        <v>-69.577777777777783</v>
      </c>
      <c r="S13" s="14">
        <f>IFERROR((Performance[[#This Row],[S.P.I.]]+Performance[[#This Row],[C.P.I.]])/2,0)</f>
        <v>0.82588116440918957</v>
      </c>
      <c r="T13" s="37" t="str">
        <f>LOOKUP(Performance[[#This Row],[Average Index]],Status[下限值],Status[状态])</f>
        <v>RED</v>
      </c>
    </row>
    <row r="14" spans="1:20" ht="30" customHeight="1" x14ac:dyDescent="0.3">
      <c r="B14" s="15" t="s">
        <v>9</v>
      </c>
      <c r="C14" s="18" t="s">
        <v>24</v>
      </c>
      <c r="D14" s="9">
        <v>180</v>
      </c>
      <c r="E14" s="9">
        <v>92</v>
      </c>
      <c r="F14" s="9">
        <v>80</v>
      </c>
      <c r="G14" s="9">
        <v>100</v>
      </c>
      <c r="H14" s="9"/>
      <c r="I14" s="35">
        <f>Performance[[#This Row],[E.V. ($)]]-Performance[[#This Row],[A.C. ($)]]</f>
        <v>-20</v>
      </c>
      <c r="J14" s="36">
        <f>IFERROR(Performance[[#This Row],[C.V. ($)]]/Performance[[#This Row],[P.V. ($)]],0)</f>
        <v>-0.21739130434782608</v>
      </c>
      <c r="K14" s="35">
        <f>IFERROR(Performance[[#This Row],[E.V. ($)]]-Performance[[#This Row],[P.V. ($)]],0)</f>
        <v>-12</v>
      </c>
      <c r="L14" s="36">
        <f>IFERROR(Performance[[#This Row],[S.V. ($)]]/Performance[[#This Row],[P.V. ($)]],0)</f>
        <v>-0.13043478260869565</v>
      </c>
      <c r="M14" s="14">
        <f>IFERROR(Performance[[#This Row],[E.V. ($)]]/Performance[[#This Row],[A.C. ($)]],0)</f>
        <v>0.8</v>
      </c>
      <c r="N14" s="14">
        <f>IFERROR(Performance[[#This Row],[E.V. ($)]]/Performance[[#This Row],[P.V. ($)]],0)</f>
        <v>0.86956521739130432</v>
      </c>
      <c r="O14" s="16">
        <f>IFERROR(Performance[[#This Row],[E.A.C.]]-Performance[[#This Row],[A.C. ($)]],0)</f>
        <v>125</v>
      </c>
      <c r="P14" s="16">
        <f>IFERROR(Performance[[#This Row],[Overall B.A.C. ($)]]/Performance[[#This Row],[C.P.I.]],0)</f>
        <v>225</v>
      </c>
      <c r="Q14" s="36">
        <f>IFERROR(Performance[[#This Row],[V.A.C. ($)]]/Performance[[#This Row],[Overall B.A.C. ($)]],0)</f>
        <v>-0.25</v>
      </c>
      <c r="R14" s="35">
        <f>IFERROR(Performance[[#This Row],[Overall B.A.C. ($)]]-Performance[[#This Row],[E.A.C.]],0)</f>
        <v>-45</v>
      </c>
      <c r="S14" s="14">
        <f>IFERROR((Performance[[#This Row],[S.P.I.]]+Performance[[#This Row],[C.P.I.]])/2,0)</f>
        <v>0.83478260869565224</v>
      </c>
      <c r="T14" s="37" t="str">
        <f>LOOKUP(Performance[[#This Row],[Average Index]],Status[下限值],Status[状态])</f>
        <v>RED</v>
      </c>
    </row>
    <row r="15" spans="1:20" ht="30" customHeight="1" x14ac:dyDescent="0.3">
      <c r="B15" s="15" t="s">
        <v>10</v>
      </c>
      <c r="C15" s="18" t="s">
        <v>25</v>
      </c>
      <c r="D15" s="9">
        <v>45</v>
      </c>
      <c r="E15" s="9">
        <v>35</v>
      </c>
      <c r="F15" s="9">
        <v>20</v>
      </c>
      <c r="G15" s="9">
        <v>30</v>
      </c>
      <c r="H15" s="9"/>
      <c r="I15" s="35">
        <f>Performance[[#This Row],[E.V. ($)]]-Performance[[#This Row],[A.C. ($)]]</f>
        <v>-10</v>
      </c>
      <c r="J15" s="36">
        <f>IFERROR(Performance[[#This Row],[C.V. ($)]]/Performance[[#This Row],[P.V. ($)]],0)</f>
        <v>-0.2857142857142857</v>
      </c>
      <c r="K15" s="35">
        <f>IFERROR(Performance[[#This Row],[E.V. ($)]]-Performance[[#This Row],[P.V. ($)]],0)</f>
        <v>-15</v>
      </c>
      <c r="L15" s="36">
        <f>IFERROR(Performance[[#This Row],[S.V. ($)]]/Performance[[#This Row],[P.V. ($)]],0)</f>
        <v>-0.42857142857142855</v>
      </c>
      <c r="M15" s="14">
        <f>IFERROR(Performance[[#This Row],[E.V. ($)]]/Performance[[#This Row],[A.C. ($)]],0)</f>
        <v>0.66666666666666663</v>
      </c>
      <c r="N15" s="14">
        <f>IFERROR(Performance[[#This Row],[E.V. ($)]]/Performance[[#This Row],[P.V. ($)]],0)</f>
        <v>0.5714285714285714</v>
      </c>
      <c r="O15" s="16">
        <f>IFERROR(Performance[[#This Row],[E.A.C.]]-Performance[[#This Row],[A.C. ($)]],0)</f>
        <v>37.5</v>
      </c>
      <c r="P15" s="16">
        <f>IFERROR(Performance[[#This Row],[Overall B.A.C. ($)]]/Performance[[#This Row],[C.P.I.]],0)</f>
        <v>67.5</v>
      </c>
      <c r="Q15" s="36">
        <f>IFERROR(Performance[[#This Row],[V.A.C. ($)]]/Performance[[#This Row],[Overall B.A.C. ($)]],0)</f>
        <v>-0.5</v>
      </c>
      <c r="R15" s="35">
        <f>IFERROR(Performance[[#This Row],[Overall B.A.C. ($)]]-Performance[[#This Row],[E.A.C.]],0)</f>
        <v>-22.5</v>
      </c>
      <c r="S15" s="14">
        <f>IFERROR((Performance[[#This Row],[S.P.I.]]+Performance[[#This Row],[C.P.I.]])/2,0)</f>
        <v>0.61904761904761907</v>
      </c>
      <c r="T15" s="37" t="str">
        <f>LOOKUP(Performance[[#This Row],[Average Index]],Status[下限值],Status[状态])</f>
        <v>BLACK</v>
      </c>
    </row>
    <row r="16" spans="1:20" ht="30" customHeight="1" x14ac:dyDescent="0.3">
      <c r="B16" s="15" t="s">
        <v>11</v>
      </c>
      <c r="C16" s="18" t="s">
        <v>26</v>
      </c>
      <c r="D16" s="9">
        <v>78</v>
      </c>
      <c r="E16" s="9">
        <v>34</v>
      </c>
      <c r="F16" s="9">
        <v>35</v>
      </c>
      <c r="G16" s="9">
        <v>36</v>
      </c>
      <c r="H16" s="9"/>
      <c r="I16" s="35">
        <f>Performance[[#This Row],[E.V. ($)]]-Performance[[#This Row],[A.C. ($)]]</f>
        <v>-1</v>
      </c>
      <c r="J16" s="36">
        <f>IFERROR(Performance[[#This Row],[C.V. ($)]]/Performance[[#This Row],[P.V. ($)]],0)</f>
        <v>-2.9411764705882353E-2</v>
      </c>
      <c r="K16" s="35">
        <f>IFERROR(Performance[[#This Row],[E.V. ($)]]-Performance[[#This Row],[P.V. ($)]],0)</f>
        <v>1</v>
      </c>
      <c r="L16" s="36">
        <f>IFERROR(Performance[[#This Row],[S.V. ($)]]/Performance[[#This Row],[P.V. ($)]],0)</f>
        <v>2.9411764705882353E-2</v>
      </c>
      <c r="M16" s="14">
        <f>IFERROR(Performance[[#This Row],[E.V. ($)]]/Performance[[#This Row],[A.C. ($)]],0)</f>
        <v>0.97222222222222221</v>
      </c>
      <c r="N16" s="14">
        <f>IFERROR(Performance[[#This Row],[E.V. ($)]]/Performance[[#This Row],[P.V. ($)]],0)</f>
        <v>1.0294117647058822</v>
      </c>
      <c r="O16" s="16">
        <f>IFERROR(Performance[[#This Row],[E.A.C.]]-Performance[[#This Row],[A.C. ($)]],0)</f>
        <v>44.228571428571428</v>
      </c>
      <c r="P16" s="16">
        <f>IFERROR(Performance[[#This Row],[Overall B.A.C. ($)]]/Performance[[#This Row],[C.P.I.]],0)</f>
        <v>80.228571428571428</v>
      </c>
      <c r="Q16" s="36">
        <f>IFERROR(Performance[[#This Row],[V.A.C. ($)]]/Performance[[#This Row],[Overall B.A.C. ($)]],0)</f>
        <v>-2.857142857142856E-2</v>
      </c>
      <c r="R16" s="35">
        <f>IFERROR(Performance[[#This Row],[Overall B.A.C. ($)]]-Performance[[#This Row],[E.A.C.]],0)</f>
        <v>-2.2285714285714278</v>
      </c>
      <c r="S16" s="14">
        <f>IFERROR((Performance[[#This Row],[S.P.I.]]+Performance[[#This Row],[C.P.I.]])/2,0)</f>
        <v>1.0008169934640523</v>
      </c>
      <c r="T16" s="37" t="str">
        <f>LOOKUP(Performance[[#This Row],[Average Index]],Status[下限值],Status[状态])</f>
        <v>GREEN</v>
      </c>
    </row>
    <row r="17" spans="1:20" ht="30" customHeight="1" x14ac:dyDescent="0.3">
      <c r="A17" s="5"/>
      <c r="B17" s="27" t="s">
        <v>12</v>
      </c>
      <c r="C17" s="28" t="s">
        <v>28</v>
      </c>
      <c r="D17" s="29">
        <f>SUM(D18,D22)</f>
        <v>705</v>
      </c>
      <c r="E17" s="29">
        <f>SUM(E18,E22)</f>
        <v>363</v>
      </c>
      <c r="F17" s="29">
        <f>SUM(F18,F22)</f>
        <v>405</v>
      </c>
      <c r="G17" s="29">
        <f>SUM(G18,G22)</f>
        <v>430</v>
      </c>
      <c r="H17" s="29"/>
      <c r="I17" s="30">
        <f>Performance[[#This Row],[E.V. ($)]]-Performance[[#This Row],[A.C. ($)]]</f>
        <v>-25</v>
      </c>
      <c r="J17" s="31">
        <f>IFERROR(Performance[[#This Row],[C.V. ($)]]/Performance[[#This Row],[P.V. ($)]],0)</f>
        <v>-6.8870523415977963E-2</v>
      </c>
      <c r="K17" s="30">
        <f>IFERROR(Performance[[#This Row],[E.V. ($)]]-Performance[[#This Row],[P.V. ($)]],0)</f>
        <v>42</v>
      </c>
      <c r="L17" s="31">
        <f>IFERROR(Performance[[#This Row],[S.V. ($)]]/Performance[[#This Row],[P.V. ($)]],0)</f>
        <v>0.11570247933884298</v>
      </c>
      <c r="M17" s="32">
        <f>IFERROR(Performance[[#This Row],[E.V. ($)]]/Performance[[#This Row],[A.C. ($)]],0)</f>
        <v>0.94186046511627908</v>
      </c>
      <c r="N17" s="32">
        <f>IFERROR(Performance[[#This Row],[E.V. ($)]]/Performance[[#This Row],[P.V. ($)]],0)</f>
        <v>1.115702479338843</v>
      </c>
      <c r="O17" s="33">
        <f>IFERROR(Performance[[#This Row],[E.A.C.]]-Performance[[#This Row],[A.C. ($)]],0)</f>
        <v>318.51851851851848</v>
      </c>
      <c r="P17" s="33">
        <f>IFERROR(Performance[[#This Row],[Overall B.A.C. ($)]]/Performance[[#This Row],[C.P.I.]],0)</f>
        <v>748.51851851851848</v>
      </c>
      <c r="Q17" s="31">
        <f>IFERROR(Performance[[#This Row],[V.A.C. ($)]]/Performance[[#This Row],[Overall B.A.C. ($)]],0)</f>
        <v>-6.1728395061728336E-2</v>
      </c>
      <c r="R17" s="30">
        <f>IFERROR(Performance[[#This Row],[Overall B.A.C. ($)]]-Performance[[#This Row],[E.A.C.]],0)</f>
        <v>-43.518518518518476</v>
      </c>
      <c r="S17" s="32">
        <f>IFERROR((Performance[[#This Row],[S.P.I.]]+Performance[[#This Row],[C.P.I.]])/2,0)</f>
        <v>1.028781472227561</v>
      </c>
      <c r="T17" s="34" t="str">
        <f>LOOKUP(Performance[[#This Row],[Average Index]],Status[下限值],Status[状态])</f>
        <v>GREEN</v>
      </c>
    </row>
    <row r="18" spans="1:20" ht="30" customHeight="1" x14ac:dyDescent="0.3">
      <c r="A18" s="5"/>
      <c r="B18" s="15" t="s">
        <v>13</v>
      </c>
      <c r="C18" s="17" t="s">
        <v>23</v>
      </c>
      <c r="D18" s="9">
        <f>SUM(D19:D21)</f>
        <v>375</v>
      </c>
      <c r="E18" s="9">
        <f>SUM(E19:E21)</f>
        <v>148</v>
      </c>
      <c r="F18" s="9">
        <f>SUM(F19:F21)</f>
        <v>210</v>
      </c>
      <c r="G18" s="9">
        <f>SUM(G19:G21)</f>
        <v>225</v>
      </c>
      <c r="H18" s="9"/>
      <c r="I18" s="35">
        <f>Performance[[#This Row],[E.V. ($)]]-Performance[[#This Row],[A.C. ($)]]</f>
        <v>-15</v>
      </c>
      <c r="J18" s="36">
        <f>IFERROR(Performance[[#This Row],[C.V. ($)]]/Performance[[#This Row],[P.V. ($)]],0)</f>
        <v>-0.10135135135135136</v>
      </c>
      <c r="K18" s="35">
        <f>IFERROR(Performance[[#This Row],[E.V. ($)]]-Performance[[#This Row],[P.V. ($)]],0)</f>
        <v>62</v>
      </c>
      <c r="L18" s="36">
        <f>IFERROR(Performance[[#This Row],[S.V. ($)]]/Performance[[#This Row],[P.V. ($)]],0)</f>
        <v>0.41891891891891891</v>
      </c>
      <c r="M18" s="14">
        <f>IFERROR(Performance[[#This Row],[E.V. ($)]]/Performance[[#This Row],[A.C. ($)]],0)</f>
        <v>0.93333333333333335</v>
      </c>
      <c r="N18" s="14">
        <f>IFERROR(Performance[[#This Row],[E.V. ($)]]/Performance[[#This Row],[P.V. ($)]],0)</f>
        <v>1.4189189189189189</v>
      </c>
      <c r="O18" s="16">
        <f>IFERROR(Performance[[#This Row],[E.A.C.]]-Performance[[#This Row],[A.C. ($)]],0)</f>
        <v>176.78571428571428</v>
      </c>
      <c r="P18" s="16">
        <f>IFERROR(Performance[[#This Row],[Overall B.A.C. ($)]]/Performance[[#This Row],[C.P.I.]],0)</f>
        <v>401.78571428571428</v>
      </c>
      <c r="Q18" s="36">
        <f>IFERROR(Performance[[#This Row],[V.A.C. ($)]]/Performance[[#This Row],[Overall B.A.C. ($)]],0)</f>
        <v>-7.1428571428571411E-2</v>
      </c>
      <c r="R18" s="35">
        <f>IFERROR(Performance[[#This Row],[Overall B.A.C. ($)]]-Performance[[#This Row],[E.A.C.]],0)</f>
        <v>-26.785714285714278</v>
      </c>
      <c r="S18" s="14">
        <f>IFERROR((Performance[[#This Row],[S.P.I.]]+Performance[[#This Row],[C.P.I.]])/2,0)</f>
        <v>1.176126126126126</v>
      </c>
      <c r="T18" s="37" t="str">
        <f>LOOKUP(Performance[[#This Row],[Average Index]],Status[下限值],Status[状态])</f>
        <v>GREEN</v>
      </c>
    </row>
    <row r="19" spans="1:20" ht="30" customHeight="1" x14ac:dyDescent="0.3">
      <c r="B19" s="15" t="s">
        <v>14</v>
      </c>
      <c r="C19" s="18" t="s">
        <v>24</v>
      </c>
      <c r="D19" s="9">
        <v>250</v>
      </c>
      <c r="E19" s="9">
        <v>55</v>
      </c>
      <c r="F19" s="9">
        <v>125</v>
      </c>
      <c r="G19" s="9">
        <v>150</v>
      </c>
      <c r="H19" s="9"/>
      <c r="I19" s="35">
        <f>Performance[[#This Row],[E.V. ($)]]-Performance[[#This Row],[A.C. ($)]]</f>
        <v>-25</v>
      </c>
      <c r="J19" s="36">
        <f>IFERROR(Performance[[#This Row],[C.V. ($)]]/Performance[[#This Row],[P.V. ($)]],0)</f>
        <v>-0.45454545454545453</v>
      </c>
      <c r="K19" s="35">
        <f>IFERROR(Performance[[#This Row],[E.V. ($)]]-Performance[[#This Row],[P.V. ($)]],0)</f>
        <v>70</v>
      </c>
      <c r="L19" s="36">
        <f>IFERROR(Performance[[#This Row],[S.V. ($)]]/Performance[[#This Row],[P.V. ($)]],0)</f>
        <v>1.2727272727272727</v>
      </c>
      <c r="M19" s="14">
        <f>IFERROR(Performance[[#This Row],[E.V. ($)]]/Performance[[#This Row],[A.C. ($)]],0)</f>
        <v>0.83333333333333337</v>
      </c>
      <c r="N19" s="14">
        <f>IFERROR(Performance[[#This Row],[E.V. ($)]]/Performance[[#This Row],[P.V. ($)]],0)</f>
        <v>2.2727272727272729</v>
      </c>
      <c r="O19" s="16">
        <f>IFERROR(Performance[[#This Row],[E.A.C.]]-Performance[[#This Row],[A.C. ($)]],0)</f>
        <v>150</v>
      </c>
      <c r="P19" s="16">
        <f>IFERROR(Performance[[#This Row],[Overall B.A.C. ($)]]/Performance[[#This Row],[C.P.I.]],0)</f>
        <v>300</v>
      </c>
      <c r="Q19" s="36">
        <f>IFERROR(Performance[[#This Row],[V.A.C. ($)]]/Performance[[#This Row],[Overall B.A.C. ($)]],0)</f>
        <v>-0.2</v>
      </c>
      <c r="R19" s="35">
        <f>IFERROR(Performance[[#This Row],[Overall B.A.C. ($)]]-Performance[[#This Row],[E.A.C.]],0)</f>
        <v>-50</v>
      </c>
      <c r="S19" s="14">
        <f>IFERROR((Performance[[#This Row],[S.P.I.]]+Performance[[#This Row],[C.P.I.]])/2,0)</f>
        <v>1.5530303030303032</v>
      </c>
      <c r="T19" s="37" t="str">
        <f>LOOKUP(Performance[[#This Row],[Average Index]],Status[下限值],Status[状态])</f>
        <v>GREEN</v>
      </c>
    </row>
    <row r="20" spans="1:20" ht="30" customHeight="1" x14ac:dyDescent="0.3">
      <c r="B20" s="15" t="s">
        <v>15</v>
      </c>
      <c r="C20" s="18" t="s">
        <v>25</v>
      </c>
      <c r="D20" s="9">
        <v>100</v>
      </c>
      <c r="E20" s="9">
        <v>82</v>
      </c>
      <c r="F20" s="9">
        <v>70</v>
      </c>
      <c r="G20" s="9">
        <v>65</v>
      </c>
      <c r="H20" s="9"/>
      <c r="I20" s="35">
        <f>Performance[[#This Row],[E.V. ($)]]-Performance[[#This Row],[A.C. ($)]]</f>
        <v>5</v>
      </c>
      <c r="J20" s="36">
        <f>IFERROR(Performance[[#This Row],[C.V. ($)]]/Performance[[#This Row],[P.V. ($)]],0)</f>
        <v>6.097560975609756E-2</v>
      </c>
      <c r="K20" s="35">
        <f>IFERROR(Performance[[#This Row],[E.V. ($)]]-Performance[[#This Row],[P.V. ($)]],0)</f>
        <v>-12</v>
      </c>
      <c r="L20" s="36">
        <f>IFERROR(Performance[[#This Row],[S.V. ($)]]/Performance[[#This Row],[P.V. ($)]],0)</f>
        <v>-0.14634146341463414</v>
      </c>
      <c r="M20" s="14">
        <f>IFERROR(Performance[[#This Row],[E.V. ($)]]/Performance[[#This Row],[A.C. ($)]],0)</f>
        <v>1.0769230769230769</v>
      </c>
      <c r="N20" s="14">
        <f>IFERROR(Performance[[#This Row],[E.V. ($)]]/Performance[[#This Row],[P.V. ($)]],0)</f>
        <v>0.85365853658536583</v>
      </c>
      <c r="O20" s="16">
        <f>IFERROR(Performance[[#This Row],[E.A.C.]]-Performance[[#This Row],[A.C. ($)]],0)</f>
        <v>27.857142857142861</v>
      </c>
      <c r="P20" s="16">
        <f>IFERROR(Performance[[#This Row],[Overall B.A.C. ($)]]/Performance[[#This Row],[C.P.I.]],0)</f>
        <v>92.857142857142861</v>
      </c>
      <c r="Q20" s="36">
        <f>IFERROR(Performance[[#This Row],[V.A.C. ($)]]/Performance[[#This Row],[Overall B.A.C. ($)]],0)</f>
        <v>7.1428571428571383E-2</v>
      </c>
      <c r="R20" s="35">
        <f>IFERROR(Performance[[#This Row],[Overall B.A.C. ($)]]-Performance[[#This Row],[E.A.C.]],0)</f>
        <v>7.1428571428571388</v>
      </c>
      <c r="S20" s="14">
        <f>IFERROR((Performance[[#This Row],[S.P.I.]]+Performance[[#This Row],[C.P.I.]])/2,0)</f>
        <v>0.96529080675422141</v>
      </c>
      <c r="T20" s="37" t="str">
        <f>LOOKUP(Performance[[#This Row],[Average Index]],Status[下限值],Status[状态])</f>
        <v>ORANGE</v>
      </c>
    </row>
    <row r="21" spans="1:20" ht="30" customHeight="1" x14ac:dyDescent="0.3">
      <c r="B21" s="15" t="s">
        <v>16</v>
      </c>
      <c r="C21" s="18" t="s">
        <v>26</v>
      </c>
      <c r="D21" s="9">
        <v>25</v>
      </c>
      <c r="E21" s="9">
        <v>11</v>
      </c>
      <c r="F21" s="9">
        <v>15</v>
      </c>
      <c r="G21" s="9">
        <v>10</v>
      </c>
      <c r="H21" s="9"/>
      <c r="I21" s="35">
        <f>Performance[[#This Row],[E.V. ($)]]-Performance[[#This Row],[A.C. ($)]]</f>
        <v>5</v>
      </c>
      <c r="J21" s="36">
        <f>IFERROR(Performance[[#This Row],[C.V. ($)]]/Performance[[#This Row],[P.V. ($)]],0)</f>
        <v>0.45454545454545453</v>
      </c>
      <c r="K21" s="35">
        <f>IFERROR(Performance[[#This Row],[E.V. ($)]]-Performance[[#This Row],[P.V. ($)]],0)</f>
        <v>4</v>
      </c>
      <c r="L21" s="36">
        <f>IFERROR(Performance[[#This Row],[S.V. ($)]]/Performance[[#This Row],[P.V. ($)]],0)</f>
        <v>0.36363636363636365</v>
      </c>
      <c r="M21" s="14">
        <f>IFERROR(Performance[[#This Row],[E.V. ($)]]/Performance[[#This Row],[A.C. ($)]],0)</f>
        <v>1.5</v>
      </c>
      <c r="N21" s="14">
        <f>IFERROR(Performance[[#This Row],[E.V. ($)]]/Performance[[#This Row],[P.V. ($)]],0)</f>
        <v>1.3636363636363635</v>
      </c>
      <c r="O21" s="16">
        <f>IFERROR(Performance[[#This Row],[E.A.C.]]-Performance[[#This Row],[A.C. ($)]],0)</f>
        <v>6.6666666666666679</v>
      </c>
      <c r="P21" s="16">
        <f>IFERROR(Performance[[#This Row],[Overall B.A.C. ($)]]/Performance[[#This Row],[C.P.I.]],0)</f>
        <v>16.666666666666668</v>
      </c>
      <c r="Q21" s="36">
        <f>IFERROR(Performance[[#This Row],[V.A.C. ($)]]/Performance[[#This Row],[Overall B.A.C. ($)]],0)</f>
        <v>0.33333333333333326</v>
      </c>
      <c r="R21" s="35">
        <f>IFERROR(Performance[[#This Row],[Overall B.A.C. ($)]]-Performance[[#This Row],[E.A.C.]],0)</f>
        <v>8.3333333333333321</v>
      </c>
      <c r="S21" s="14">
        <f>IFERROR((Performance[[#This Row],[S.P.I.]]+Performance[[#This Row],[C.P.I.]])/2,0)</f>
        <v>1.4318181818181817</v>
      </c>
      <c r="T21" s="37" t="str">
        <f>LOOKUP(Performance[[#This Row],[Average Index]],Status[下限值],Status[状态])</f>
        <v>GREEN</v>
      </c>
    </row>
    <row r="22" spans="1:20" ht="30" customHeight="1" x14ac:dyDescent="0.3">
      <c r="A22" s="5"/>
      <c r="B22" s="15" t="s">
        <v>17</v>
      </c>
      <c r="C22" s="17" t="s">
        <v>27</v>
      </c>
      <c r="D22" s="9">
        <f>SUM(D23:D25)</f>
        <v>330</v>
      </c>
      <c r="E22" s="9">
        <f>SUM(E23:E25)</f>
        <v>215</v>
      </c>
      <c r="F22" s="9">
        <f>SUM(F23:F25)</f>
        <v>195</v>
      </c>
      <c r="G22" s="9">
        <f>SUM(G23:G25)</f>
        <v>205</v>
      </c>
      <c r="H22" s="9"/>
      <c r="I22" s="35">
        <f>Performance[[#This Row],[E.V. ($)]]-Performance[[#This Row],[A.C. ($)]]</f>
        <v>-10</v>
      </c>
      <c r="J22" s="36">
        <f>IFERROR(Performance[[#This Row],[C.V. ($)]]/Performance[[#This Row],[P.V. ($)]],0)</f>
        <v>-4.6511627906976744E-2</v>
      </c>
      <c r="K22" s="35">
        <f>IFERROR(Performance[[#This Row],[E.V. ($)]]-Performance[[#This Row],[P.V. ($)]],0)</f>
        <v>-20</v>
      </c>
      <c r="L22" s="36">
        <f>IFERROR(Performance[[#This Row],[S.V. ($)]]/Performance[[#This Row],[P.V. ($)]],0)</f>
        <v>-9.3023255813953487E-2</v>
      </c>
      <c r="M22" s="14">
        <f>IFERROR(Performance[[#This Row],[E.V. ($)]]/Performance[[#This Row],[A.C. ($)]],0)</f>
        <v>0.95121951219512191</v>
      </c>
      <c r="N22" s="14">
        <f>IFERROR(Performance[[#This Row],[E.V. ($)]]/Performance[[#This Row],[P.V. ($)]],0)</f>
        <v>0.90697674418604646</v>
      </c>
      <c r="O22" s="16">
        <f>IFERROR(Performance[[#This Row],[E.A.C.]]-Performance[[#This Row],[A.C. ($)]],0)</f>
        <v>141.92307692307696</v>
      </c>
      <c r="P22" s="16">
        <f>IFERROR(Performance[[#This Row],[Overall B.A.C. ($)]]/Performance[[#This Row],[C.P.I.]],0)</f>
        <v>346.92307692307696</v>
      </c>
      <c r="Q22" s="36">
        <f>IFERROR(Performance[[#This Row],[V.A.C. ($)]]/Performance[[#This Row],[Overall B.A.C. ($)]],0)</f>
        <v>-5.1282051282051398E-2</v>
      </c>
      <c r="R22" s="35">
        <f>IFERROR(Performance[[#This Row],[Overall B.A.C. ($)]]-Performance[[#This Row],[E.A.C.]],0)</f>
        <v>-16.923076923076962</v>
      </c>
      <c r="S22" s="14">
        <f>IFERROR((Performance[[#This Row],[S.P.I.]]+Performance[[#This Row],[C.P.I.]])/2,0)</f>
        <v>0.92909812819058413</v>
      </c>
      <c r="T22" s="37" t="str">
        <f>LOOKUP(Performance[[#This Row],[Average Index]],Status[下限值],Status[状态])</f>
        <v>ORANGE</v>
      </c>
    </row>
    <row r="23" spans="1:20" ht="30" customHeight="1" x14ac:dyDescent="0.3">
      <c r="B23" s="15" t="s">
        <v>18</v>
      </c>
      <c r="C23" s="18" t="s">
        <v>24</v>
      </c>
      <c r="D23" s="9">
        <v>90</v>
      </c>
      <c r="E23" s="9">
        <v>55</v>
      </c>
      <c r="F23" s="9">
        <v>60</v>
      </c>
      <c r="G23" s="9">
        <v>50</v>
      </c>
      <c r="H23" s="9"/>
      <c r="I23" s="35">
        <f>Performance[[#This Row],[E.V. ($)]]-Performance[[#This Row],[A.C. ($)]]</f>
        <v>10</v>
      </c>
      <c r="J23" s="36">
        <f>IFERROR(Performance[[#This Row],[C.V. ($)]]/Performance[[#This Row],[P.V. ($)]],0)</f>
        <v>0.18181818181818182</v>
      </c>
      <c r="K23" s="35">
        <f>IFERROR(Performance[[#This Row],[E.V. ($)]]-Performance[[#This Row],[P.V. ($)]],0)</f>
        <v>5</v>
      </c>
      <c r="L23" s="36">
        <f>IFERROR(Performance[[#This Row],[S.V. ($)]]/Performance[[#This Row],[P.V. ($)]],0)</f>
        <v>9.0909090909090912E-2</v>
      </c>
      <c r="M23" s="14">
        <f>IFERROR(Performance[[#This Row],[E.V. ($)]]/Performance[[#This Row],[A.C. ($)]],0)</f>
        <v>1.2</v>
      </c>
      <c r="N23" s="14">
        <f>IFERROR(Performance[[#This Row],[E.V. ($)]]/Performance[[#This Row],[P.V. ($)]],0)</f>
        <v>1.0909090909090908</v>
      </c>
      <c r="O23" s="16">
        <f>IFERROR(Performance[[#This Row],[E.A.C.]]-Performance[[#This Row],[A.C. ($)]],0)</f>
        <v>25</v>
      </c>
      <c r="P23" s="16">
        <f>IFERROR(Performance[[#This Row],[Overall B.A.C. ($)]]/Performance[[#This Row],[C.P.I.]],0)</f>
        <v>75</v>
      </c>
      <c r="Q23" s="36">
        <f>IFERROR(Performance[[#This Row],[V.A.C. ($)]]/Performance[[#This Row],[Overall B.A.C. ($)]],0)</f>
        <v>0.16666666666666666</v>
      </c>
      <c r="R23" s="35">
        <f>IFERROR(Performance[[#This Row],[Overall B.A.C. ($)]]-Performance[[#This Row],[E.A.C.]],0)</f>
        <v>15</v>
      </c>
      <c r="S23" s="14">
        <f>IFERROR((Performance[[#This Row],[S.P.I.]]+Performance[[#This Row],[C.P.I.]])/2,0)</f>
        <v>1.1454545454545455</v>
      </c>
      <c r="T23" s="37" t="str">
        <f>LOOKUP(Performance[[#This Row],[Average Index]],Status[下限值],Status[状态])</f>
        <v>GREEN</v>
      </c>
    </row>
    <row r="24" spans="1:20" ht="30" customHeight="1" x14ac:dyDescent="0.3">
      <c r="B24" s="15" t="s">
        <v>19</v>
      </c>
      <c r="C24" s="18" t="s">
        <v>25</v>
      </c>
      <c r="D24" s="9">
        <v>90</v>
      </c>
      <c r="E24" s="9">
        <v>60</v>
      </c>
      <c r="F24" s="9">
        <v>50</v>
      </c>
      <c r="G24" s="9">
        <v>45</v>
      </c>
      <c r="H24" s="9"/>
      <c r="I24" s="35">
        <f>Performance[[#This Row],[E.V. ($)]]-Performance[[#This Row],[A.C. ($)]]</f>
        <v>5</v>
      </c>
      <c r="J24" s="36">
        <f>IFERROR(Performance[[#This Row],[C.V. ($)]]/Performance[[#This Row],[P.V. ($)]],0)</f>
        <v>8.3333333333333329E-2</v>
      </c>
      <c r="K24" s="35">
        <f>IFERROR(Performance[[#This Row],[E.V. ($)]]-Performance[[#This Row],[P.V. ($)]],0)</f>
        <v>-10</v>
      </c>
      <c r="L24" s="36">
        <f>IFERROR(Performance[[#This Row],[S.V. ($)]]/Performance[[#This Row],[P.V. ($)]],0)</f>
        <v>-0.16666666666666666</v>
      </c>
      <c r="M24" s="14">
        <f>IFERROR(Performance[[#This Row],[E.V. ($)]]/Performance[[#This Row],[A.C. ($)]],0)</f>
        <v>1.1111111111111112</v>
      </c>
      <c r="N24" s="14">
        <f>IFERROR(Performance[[#This Row],[E.V. ($)]]/Performance[[#This Row],[P.V. ($)]],0)</f>
        <v>0.83333333333333337</v>
      </c>
      <c r="O24" s="16">
        <f>IFERROR(Performance[[#This Row],[E.A.C.]]-Performance[[#This Row],[A.C. ($)]],0)</f>
        <v>36</v>
      </c>
      <c r="P24" s="16">
        <f>IFERROR(Performance[[#This Row],[Overall B.A.C. ($)]]/Performance[[#This Row],[C.P.I.]],0)</f>
        <v>81</v>
      </c>
      <c r="Q24" s="36">
        <f>IFERROR(Performance[[#This Row],[V.A.C. ($)]]/Performance[[#This Row],[Overall B.A.C. ($)]],0)</f>
        <v>0.1</v>
      </c>
      <c r="R24" s="35">
        <f>IFERROR(Performance[[#This Row],[Overall B.A.C. ($)]]-Performance[[#This Row],[E.A.C.]],0)</f>
        <v>9</v>
      </c>
      <c r="S24" s="14">
        <f>IFERROR((Performance[[#This Row],[S.P.I.]]+Performance[[#This Row],[C.P.I.]])/2,0)</f>
        <v>0.97222222222222232</v>
      </c>
      <c r="T24" s="37" t="str">
        <f>LOOKUP(Performance[[#This Row],[Average Index]],Status[下限值],Status[状态])</f>
        <v>ORANGE</v>
      </c>
    </row>
    <row r="25" spans="1:20" ht="30" customHeight="1" x14ac:dyDescent="0.3">
      <c r="B25" s="15" t="s">
        <v>20</v>
      </c>
      <c r="C25" s="18" t="s">
        <v>26</v>
      </c>
      <c r="D25" s="9">
        <v>150</v>
      </c>
      <c r="E25" s="9">
        <v>100</v>
      </c>
      <c r="F25" s="9">
        <v>85</v>
      </c>
      <c r="G25" s="9">
        <v>110</v>
      </c>
      <c r="H25" s="9"/>
      <c r="I25" s="35">
        <f>Performance[[#This Row],[E.V. ($)]]-Performance[[#This Row],[A.C. ($)]]</f>
        <v>-25</v>
      </c>
      <c r="J25" s="36">
        <f>IFERROR(Performance[[#This Row],[C.V. ($)]]/Performance[[#This Row],[P.V. ($)]],0)</f>
        <v>-0.25</v>
      </c>
      <c r="K25" s="35">
        <f>IFERROR(Performance[[#This Row],[E.V. ($)]]-Performance[[#This Row],[P.V. ($)]],0)</f>
        <v>-15</v>
      </c>
      <c r="L25" s="36">
        <f>IFERROR(Performance[[#This Row],[S.V. ($)]]/Performance[[#This Row],[P.V. ($)]],0)</f>
        <v>-0.15</v>
      </c>
      <c r="M25" s="14">
        <f>IFERROR(Performance[[#This Row],[E.V. ($)]]/Performance[[#This Row],[A.C. ($)]],0)</f>
        <v>0.77272727272727271</v>
      </c>
      <c r="N25" s="14">
        <f>IFERROR(Performance[[#This Row],[E.V. ($)]]/Performance[[#This Row],[P.V. ($)]],0)</f>
        <v>0.85</v>
      </c>
      <c r="O25" s="16">
        <f>IFERROR(Performance[[#This Row],[E.A.C.]]-Performance[[#This Row],[A.C. ($)]],0)</f>
        <v>84.117647058823536</v>
      </c>
      <c r="P25" s="16">
        <f>IFERROR(Performance[[#This Row],[Overall B.A.C. ($)]]/Performance[[#This Row],[C.P.I.]],0)</f>
        <v>194.11764705882354</v>
      </c>
      <c r="Q25" s="36">
        <f>IFERROR(Performance[[#This Row],[V.A.C. ($)]]/Performance[[#This Row],[Overall B.A.C. ($)]],0)</f>
        <v>-0.29411764705882359</v>
      </c>
      <c r="R25" s="35">
        <f>IFERROR(Performance[[#This Row],[Overall B.A.C. ($)]]-Performance[[#This Row],[E.A.C.]],0)</f>
        <v>-44.117647058823536</v>
      </c>
      <c r="S25" s="14">
        <f>IFERROR((Performance[[#This Row],[S.P.I.]]+Performance[[#This Row],[C.P.I.]])/2,0)</f>
        <v>0.81136363636363629</v>
      </c>
      <c r="T25" s="37" t="str">
        <f>LOOKUP(Performance[[#This Row],[Average Index]],Status[下限值],Status[状态])</f>
        <v>RED</v>
      </c>
    </row>
  </sheetData>
  <mergeCells count="7">
    <mergeCell ref="B2:R2"/>
    <mergeCell ref="O5:R5"/>
    <mergeCell ref="B3:R3"/>
    <mergeCell ref="D5:E5"/>
    <mergeCell ref="I5:J5"/>
    <mergeCell ref="K5:L5"/>
    <mergeCell ref="M5:N5"/>
  </mergeCells>
  <conditionalFormatting sqref="T26:T65481">
    <cfRule type="cellIs" dxfId="34" priority="9" stopIfTrue="1" operator="equal">
      <formula>"GREEN"</formula>
    </cfRule>
    <cfRule type="cellIs" dxfId="33" priority="10" stopIfTrue="1" operator="equal">
      <formula>"YELLOW"</formula>
    </cfRule>
    <cfRule type="cellIs" dxfId="32" priority="11" stopIfTrue="1" operator="equal">
      <formula>"RED"</formula>
    </cfRule>
  </conditionalFormatting>
  <conditionalFormatting sqref="T8:T25">
    <cfRule type="expression" dxfId="31" priority="4">
      <formula>$T8="BLACK"</formula>
    </cfRule>
    <cfRule type="expression" dxfId="30" priority="5">
      <formula>$T8="GREEN"</formula>
    </cfRule>
    <cfRule type="expression" dxfId="29" priority="6">
      <formula>$T8="RED"</formula>
    </cfRule>
    <cfRule type="expression" dxfId="28" priority="7">
      <formula>$T8="ORANGE"</formula>
    </cfRule>
    <cfRule type="expression" dxfId="27" priority="8">
      <formula>$T8=""</formula>
    </cfRule>
  </conditionalFormatting>
  <conditionalFormatting sqref="I8:L25 Q8:R25">
    <cfRule type="expression" dxfId="26" priority="1">
      <formula>I8&lt;0</formula>
    </cfRule>
  </conditionalFormatting>
  <dataValidations count="30">
    <dataValidation allowBlank="1" showInputMessage="1" showErrorMessage="1" prompt="Create a Project Performance Report in this workbook. Enter details in Performance table in this worksheet. Select cell S1 to navigate to Definitions worksheet" sqref="A1" xr:uid="{00000000-0002-0000-0000-000000000000}"/>
    <dataValidation allowBlank="1" showInputMessage="1" showErrorMessage="1" prompt="Title of this worksheet is in this cell and subtitle in cell below" sqref="B2" xr:uid="{00000000-0002-0000-0000-000001000000}"/>
    <dataValidation allowBlank="1" showInputMessage="1" showErrorMessage="1" prompt="Subtitle is in this cell. Enter details in table starting in cell B7" sqref="B3" xr:uid="{00000000-0002-0000-0000-000002000000}"/>
    <dataValidation allowBlank="1" showInputMessage="1" showErrorMessage="1" prompt="Actual value is in column G, in table below" sqref="G5" xr:uid="{00000000-0002-0000-0000-000003000000}"/>
    <dataValidation allowBlank="1" showInputMessage="1" showErrorMessage="1" prompt="Enter Serial number for Projects and Deliverables in this column under this heading" sqref="B7" xr:uid="{00000000-0002-0000-0000-000004000000}"/>
    <dataValidation allowBlank="1" showInputMessage="1" showErrorMessage="1" prompt="Enter Item Description in this column under this heading" sqref="C7" xr:uid="{00000000-0002-0000-0000-000005000000}"/>
    <dataValidation allowBlank="1" showInputMessage="1" showErrorMessage="1" prompt="Enter Overall Budget at Completion amount for Deliverables in this column under this heading. Overall BAC amounts for Projects and Programs are automatically calculated" sqref="D7" xr:uid="{00000000-0002-0000-0000-000006000000}"/>
    <dataValidation allowBlank="1" showInputMessage="1" showErrorMessage="1" prompt="Enter Planned Value for Deliverables in this column under this heading. Planned Value amounts for Projects and Programs are automatically calculated" sqref="E7" xr:uid="{00000000-0002-0000-0000-000007000000}"/>
    <dataValidation allowBlank="1" showInputMessage="1" showErrorMessage="1" prompt="Enter Earned Value for Deliverables in this column under this heading. Earned Value amounts for Projects and Programs are automatically calculated" sqref="F7" xr:uid="{00000000-0002-0000-0000-000008000000}"/>
    <dataValidation allowBlank="1" showInputMessage="1" showErrorMessage="1" prompt="Enter Actual Cost of Deliverables in this column under this heading. Actual Cost for Projects and Programs are automatically calculated" sqref="G7" xr:uid="{00000000-0002-0000-0000-000009000000}"/>
    <dataValidation allowBlank="1" showInputMessage="1" showErrorMessage="1" prompt="Sparklines for Planned, Earned, Actual values are automatically updated in this column under this heading" sqref="H7" xr:uid="{00000000-0002-0000-0000-00000A000000}"/>
    <dataValidation allowBlank="1" showInputMessage="1" showErrorMessage="1" prompt="Cost Variance is automatically calculated in this column under this heading" sqref="I7" xr:uid="{00000000-0002-0000-0000-00000B000000}"/>
    <dataValidation allowBlank="1" showInputMessage="1" showErrorMessage="1" prompt="Cost Variance percent is automatically calculated in this column under this heading" sqref="J7" xr:uid="{00000000-0002-0000-0000-00000C000000}"/>
    <dataValidation allowBlank="1" showInputMessage="1" showErrorMessage="1" prompt="Schedule Variance is automatically calculated in this column under this heading" sqref="K7" xr:uid="{00000000-0002-0000-0000-00000D000000}"/>
    <dataValidation allowBlank="1" showInputMessage="1" showErrorMessage="1" prompt="Schedule Variance percent is automatically calculated in this column under this heading" sqref="L7" xr:uid="{00000000-0002-0000-0000-00000E000000}"/>
    <dataValidation allowBlank="1" showInputMessage="1" showErrorMessage="1" prompt="Cost Performance Index is automatically calculated in this column under this heading" sqref="M7" xr:uid="{00000000-0002-0000-0000-00000F000000}"/>
    <dataValidation allowBlank="1" showInputMessage="1" showErrorMessage="1" prompt="Schedule Performance Index is automatically calculated in this column under this heading" sqref="N7" xr:uid="{00000000-0002-0000-0000-000010000000}"/>
    <dataValidation allowBlank="1" showInputMessage="1" showErrorMessage="1" prompt="Estimate to Completion is automatically calculated in this column under this heading" sqref="O7" xr:uid="{00000000-0002-0000-0000-000011000000}"/>
    <dataValidation allowBlank="1" showInputMessage="1" showErrorMessage="1" prompt="Estimate at Completion is automatically calculated in this column under this heading" sqref="P7" xr:uid="{00000000-0002-0000-0000-000012000000}"/>
    <dataValidation allowBlank="1" showInputMessage="1" showErrorMessage="1" prompt="Variance at Completion percent is automatically calculated in this column under this heading" sqref="Q7" xr:uid="{00000000-0002-0000-0000-000013000000}"/>
    <dataValidation allowBlank="1" showInputMessage="1" showErrorMessage="1" prompt="Variance at Completion amount is automatically calculated in this column under this heading" sqref="R7" xr:uid="{00000000-0002-0000-0000-000014000000}"/>
    <dataValidation allowBlank="1" showInputMessage="1" showErrorMessage="1" prompt="Average Index is automatically calculated in this column under this heading" sqref="S7" xr:uid="{00000000-0002-0000-0000-000015000000}"/>
    <dataValidation allowBlank="1" showInputMessage="1" showErrorMessage="1" prompt="Status is automatically updated and highlighted with RGB color R=64 G=64 B=64 for Black, R=181 G=18 B=27 for Red, R=121 G=69 B=11 for Orange, and R=70 G=114 B=37 for Green" sqref="T7" xr:uid="{00000000-0002-0000-0000-000016000000}"/>
    <dataValidation allowBlank="1" showInputMessage="1" showErrorMessage="1" prompt="Navigation link to Definitions worksheet is in this cell" sqref="S1" xr:uid="{00000000-0002-0000-0000-000017000000}"/>
    <dataValidation allowBlank="1" showInputMessage="1" showErrorMessage="1" prompt="Budget values are in columns D and E, in table below" sqref="D5:E5" xr:uid="{00000000-0002-0000-0000-000018000000}"/>
    <dataValidation allowBlank="1" showInputMessage="1" showErrorMessage="1" prompt="Earned value is in column F, in table below" sqref="F5" xr:uid="{00000000-0002-0000-0000-000019000000}"/>
    <dataValidation allowBlank="1" showInputMessage="1" showErrorMessage="1" prompt="Cost values are in columns I and J, in table below" sqref="I5:J5" xr:uid="{00000000-0002-0000-0000-00001A000000}"/>
    <dataValidation allowBlank="1" showInputMessage="1" showErrorMessage="1" prompt="Schedule values are in columns K and L, in table below" sqref="K5:L5" xr:uid="{00000000-0002-0000-0000-00001B000000}"/>
    <dataValidation allowBlank="1" showInputMessage="1" showErrorMessage="1" prompt="Performance Index values are in columns M and N, in table below" sqref="M5:N5" xr:uid="{00000000-0002-0000-0000-00001C000000}"/>
    <dataValidation allowBlank="1" showInputMessage="1" showErrorMessage="1" prompt="Forecast values are in columns O through R, in table below" sqref="O5:R5" xr:uid="{00000000-0002-0000-0000-00001D000000}"/>
  </dataValidations>
  <hyperlinks>
    <hyperlink ref="S1:T6" location="Definitions!A1" tooltip="Select to navigate to Definitions worksheet" display="DEFINITIONS" xr:uid="{00000000-0004-0000-0000-000000000000}"/>
  </hyperlinks>
  <printOptions horizontalCentered="1"/>
  <pageMargins left="0.25" right="0.25" top="0.25" bottom="0.25" header="0.05" footer="0.05"/>
  <pageSetup paperSize="9" fitToHeight="0" orientation="landscape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high="1" low="1" negative="1" xr2:uid="{00000000-0003-0000-0000-000000000000}">
          <x14:colorSeries theme="3" tint="9.9978637043366805E-2"/>
          <x14:colorNegative rgb="FFFFB620"/>
          <x14:colorAxis rgb="FF000000"/>
          <x14:colorMarkers theme="6"/>
          <x14:colorFirst rgb="FF5687C2"/>
          <x14:colorLast rgb="FF359CEB"/>
          <x14:colorHigh theme="4" tint="-0.499984740745262"/>
          <x14:colorLow theme="6"/>
          <x14:sparklines>
            <x14:sparkline>
              <xm:f xmlns:xm="http://schemas.microsoft.com/office/excel/2006/main">'Performance Report'!E8:G8</xm:f>
              <xm:sqref>H8</xm:sqref>
            </x14:sparkline>
            <x14:sparkline>
              <xm:f xmlns:xm="http://schemas.microsoft.com/office/excel/2006/main">'Performance Report'!E9:G9</xm:f>
              <xm:sqref>H9</xm:sqref>
            </x14:sparkline>
            <x14:sparkline>
              <xm:f xmlns:xm="http://schemas.microsoft.com/office/excel/2006/main">'Performance Report'!E10:G10</xm:f>
              <xm:sqref>H10</xm:sqref>
            </x14:sparkline>
            <x14:sparkline>
              <xm:f xmlns:xm="http://schemas.microsoft.com/office/excel/2006/main">'Performance Report'!E11:G11</xm:f>
              <xm:sqref>H11</xm:sqref>
            </x14:sparkline>
            <x14:sparkline>
              <xm:f xmlns:xm="http://schemas.microsoft.com/office/excel/2006/main">'Performance Report'!E12:G12</xm:f>
              <xm:sqref>H12</xm:sqref>
            </x14:sparkline>
            <x14:sparkline>
              <xm:f xmlns:xm="http://schemas.microsoft.com/office/excel/2006/main">'Performance Report'!E13:G13</xm:f>
              <xm:sqref>H13</xm:sqref>
            </x14:sparkline>
            <x14:sparkline>
              <xm:f xmlns:xm="http://schemas.microsoft.com/office/excel/2006/main">'Performance Report'!E14:G14</xm:f>
              <xm:sqref>H14</xm:sqref>
            </x14:sparkline>
            <x14:sparkline>
              <xm:f xmlns:xm="http://schemas.microsoft.com/office/excel/2006/main">'Performance Report'!E15:G15</xm:f>
              <xm:sqref>H15</xm:sqref>
            </x14:sparkline>
            <x14:sparkline>
              <xm:f xmlns:xm="http://schemas.microsoft.com/office/excel/2006/main">'Performance Report'!E16:G16</xm:f>
              <xm:sqref>H16</xm:sqref>
            </x14:sparkline>
            <x14:sparkline>
              <xm:f xmlns:xm="http://schemas.microsoft.com/office/excel/2006/main">'Performance Report'!E17:G17</xm:f>
              <xm:sqref>H17</xm:sqref>
            </x14:sparkline>
            <x14:sparkline>
              <xm:f xmlns:xm="http://schemas.microsoft.com/office/excel/2006/main">'Performance Report'!E18:G18</xm:f>
              <xm:sqref>H18</xm:sqref>
            </x14:sparkline>
            <x14:sparkline>
              <xm:f xmlns:xm="http://schemas.microsoft.com/office/excel/2006/main">'Performance Report'!E19:G19</xm:f>
              <xm:sqref>H19</xm:sqref>
            </x14:sparkline>
            <x14:sparkline>
              <xm:f xmlns:xm="http://schemas.microsoft.com/office/excel/2006/main">'Performance Report'!E20:G20</xm:f>
              <xm:sqref>H20</xm:sqref>
            </x14:sparkline>
            <x14:sparkline>
              <xm:f xmlns:xm="http://schemas.microsoft.com/office/excel/2006/main">'Performance Report'!E21:G21</xm:f>
              <xm:sqref>H21</xm:sqref>
            </x14:sparkline>
            <x14:sparkline>
              <xm:f xmlns:xm="http://schemas.microsoft.com/office/excel/2006/main">'Performance Report'!E22:G22</xm:f>
              <xm:sqref>H22</xm:sqref>
            </x14:sparkline>
            <x14:sparkline>
              <xm:f xmlns:xm="http://schemas.microsoft.com/office/excel/2006/main">'Performance Report'!E23:G23</xm:f>
              <xm:sqref>H23</xm:sqref>
            </x14:sparkline>
            <x14:sparkline>
              <xm:f xmlns:xm="http://schemas.microsoft.com/office/excel/2006/main">'Performance Report'!E24:G24</xm:f>
              <xm:sqref>H24</xm:sqref>
            </x14:sparkline>
            <x14:sparkline>
              <xm:f xmlns:xm="http://schemas.microsoft.com/office/excel/2006/main">'Performance Report'!E25:G25</xm:f>
              <xm:sqref>H25</xm:sqref>
            </x14:sparkline>
          </x14:sparklines>
        </x14:sparklineGroup>
      </x14:sparklineGroup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249977111117893"/>
    <pageSetUpPr autoPageBreaks="0" fitToPage="1"/>
  </sheetPr>
  <dimension ref="A1:J18"/>
  <sheetViews>
    <sheetView showGridLines="0" workbookViewId="0"/>
  </sheetViews>
  <sheetFormatPr defaultRowHeight="30" customHeight="1" x14ac:dyDescent="0.3"/>
  <cols>
    <col min="1" max="1" width="1.6640625" style="1" customWidth="1"/>
    <col min="2" max="2" width="5.33203125" style="3" customWidth="1"/>
    <col min="3" max="3" width="27" style="1" customWidth="1"/>
    <col min="4" max="4" width="10.33203125" style="2" customWidth="1"/>
    <col min="5" max="5" width="53.33203125" style="1" customWidth="1"/>
    <col min="6" max="6" width="16.6640625" style="2" customWidth="1"/>
    <col min="7" max="7" width="1.6640625" style="1" customWidth="1"/>
    <col min="8" max="8" width="8.6640625" style="1" customWidth="1"/>
    <col min="9" max="9" width="30.5546875" style="1" customWidth="1"/>
    <col min="10" max="10" width="15.44140625" style="1" customWidth="1"/>
    <col min="11" max="252" width="9.109375" style="1"/>
    <col min="253" max="253" width="3.33203125" style="1" customWidth="1"/>
    <col min="254" max="254" width="25.109375" style="1" bestFit="1" customWidth="1"/>
    <col min="255" max="255" width="9.109375" style="1"/>
    <col min="256" max="256" width="51.5546875" style="1" customWidth="1"/>
    <col min="257" max="257" width="15.6640625" style="1" bestFit="1" customWidth="1"/>
    <col min="258" max="508" width="9.109375" style="1"/>
    <col min="509" max="509" width="3.33203125" style="1" customWidth="1"/>
    <col min="510" max="510" width="25.109375" style="1" bestFit="1" customWidth="1"/>
    <col min="511" max="511" width="9.109375" style="1"/>
    <col min="512" max="512" width="51.5546875" style="1" customWidth="1"/>
    <col min="513" max="513" width="15.6640625" style="1" bestFit="1" customWidth="1"/>
    <col min="514" max="764" width="9.109375" style="1"/>
    <col min="765" max="765" width="3.33203125" style="1" customWidth="1"/>
    <col min="766" max="766" width="25.109375" style="1" bestFit="1" customWidth="1"/>
    <col min="767" max="767" width="9.109375" style="1"/>
    <col min="768" max="768" width="51.5546875" style="1" customWidth="1"/>
    <col min="769" max="769" width="15.6640625" style="1" bestFit="1" customWidth="1"/>
    <col min="770" max="1020" width="9.109375" style="1"/>
    <col min="1021" max="1021" width="3.33203125" style="1" customWidth="1"/>
    <col min="1022" max="1022" width="25.109375" style="1" bestFit="1" customWidth="1"/>
    <col min="1023" max="1023" width="9.109375" style="1"/>
    <col min="1024" max="1024" width="51.5546875" style="1" customWidth="1"/>
    <col min="1025" max="1025" width="15.6640625" style="1" bestFit="1" customWidth="1"/>
    <col min="1026" max="1276" width="9.109375" style="1"/>
    <col min="1277" max="1277" width="3.33203125" style="1" customWidth="1"/>
    <col min="1278" max="1278" width="25.109375" style="1" bestFit="1" customWidth="1"/>
    <col min="1279" max="1279" width="9.109375" style="1"/>
    <col min="1280" max="1280" width="51.5546875" style="1" customWidth="1"/>
    <col min="1281" max="1281" width="15.6640625" style="1" bestFit="1" customWidth="1"/>
    <col min="1282" max="1532" width="9.109375" style="1"/>
    <col min="1533" max="1533" width="3.33203125" style="1" customWidth="1"/>
    <col min="1534" max="1534" width="25.109375" style="1" bestFit="1" customWidth="1"/>
    <col min="1535" max="1535" width="9.109375" style="1"/>
    <col min="1536" max="1536" width="51.5546875" style="1" customWidth="1"/>
    <col min="1537" max="1537" width="15.6640625" style="1" bestFit="1" customWidth="1"/>
    <col min="1538" max="1788" width="9.109375" style="1"/>
    <col min="1789" max="1789" width="3.33203125" style="1" customWidth="1"/>
    <col min="1790" max="1790" width="25.109375" style="1" bestFit="1" customWidth="1"/>
    <col min="1791" max="1791" width="9.109375" style="1"/>
    <col min="1792" max="1792" width="51.5546875" style="1" customWidth="1"/>
    <col min="1793" max="1793" width="15.6640625" style="1" bestFit="1" customWidth="1"/>
    <col min="1794" max="2044" width="9.109375" style="1"/>
    <col min="2045" max="2045" width="3.33203125" style="1" customWidth="1"/>
    <col min="2046" max="2046" width="25.109375" style="1" bestFit="1" customWidth="1"/>
    <col min="2047" max="2047" width="9.109375" style="1"/>
    <col min="2048" max="2048" width="51.5546875" style="1" customWidth="1"/>
    <col min="2049" max="2049" width="15.6640625" style="1" bestFit="1" customWidth="1"/>
    <col min="2050" max="2300" width="9.109375" style="1"/>
    <col min="2301" max="2301" width="3.33203125" style="1" customWidth="1"/>
    <col min="2302" max="2302" width="25.109375" style="1" bestFit="1" customWidth="1"/>
    <col min="2303" max="2303" width="9.109375" style="1"/>
    <col min="2304" max="2304" width="51.5546875" style="1" customWidth="1"/>
    <col min="2305" max="2305" width="15.6640625" style="1" bestFit="1" customWidth="1"/>
    <col min="2306" max="2556" width="9.109375" style="1"/>
    <col min="2557" max="2557" width="3.33203125" style="1" customWidth="1"/>
    <col min="2558" max="2558" width="25.109375" style="1" bestFit="1" customWidth="1"/>
    <col min="2559" max="2559" width="9.109375" style="1"/>
    <col min="2560" max="2560" width="51.5546875" style="1" customWidth="1"/>
    <col min="2561" max="2561" width="15.6640625" style="1" bestFit="1" customWidth="1"/>
    <col min="2562" max="2812" width="9.109375" style="1"/>
    <col min="2813" max="2813" width="3.33203125" style="1" customWidth="1"/>
    <col min="2814" max="2814" width="25.109375" style="1" bestFit="1" customWidth="1"/>
    <col min="2815" max="2815" width="9.109375" style="1"/>
    <col min="2816" max="2816" width="51.5546875" style="1" customWidth="1"/>
    <col min="2817" max="2817" width="15.6640625" style="1" bestFit="1" customWidth="1"/>
    <col min="2818" max="3068" width="9.109375" style="1"/>
    <col min="3069" max="3069" width="3.33203125" style="1" customWidth="1"/>
    <col min="3070" max="3070" width="25.109375" style="1" bestFit="1" customWidth="1"/>
    <col min="3071" max="3071" width="9.109375" style="1"/>
    <col min="3072" max="3072" width="51.5546875" style="1" customWidth="1"/>
    <col min="3073" max="3073" width="15.6640625" style="1" bestFit="1" customWidth="1"/>
    <col min="3074" max="3324" width="9.109375" style="1"/>
    <col min="3325" max="3325" width="3.33203125" style="1" customWidth="1"/>
    <col min="3326" max="3326" width="25.109375" style="1" bestFit="1" customWidth="1"/>
    <col min="3327" max="3327" width="9.109375" style="1"/>
    <col min="3328" max="3328" width="51.5546875" style="1" customWidth="1"/>
    <col min="3329" max="3329" width="15.6640625" style="1" bestFit="1" customWidth="1"/>
    <col min="3330" max="3580" width="9.109375" style="1"/>
    <col min="3581" max="3581" width="3.33203125" style="1" customWidth="1"/>
    <col min="3582" max="3582" width="25.109375" style="1" bestFit="1" customWidth="1"/>
    <col min="3583" max="3583" width="9.109375" style="1"/>
    <col min="3584" max="3584" width="51.5546875" style="1" customWidth="1"/>
    <col min="3585" max="3585" width="15.6640625" style="1" bestFit="1" customWidth="1"/>
    <col min="3586" max="3836" width="9.109375" style="1"/>
    <col min="3837" max="3837" width="3.33203125" style="1" customWidth="1"/>
    <col min="3838" max="3838" width="25.109375" style="1" bestFit="1" customWidth="1"/>
    <col min="3839" max="3839" width="9.109375" style="1"/>
    <col min="3840" max="3840" width="51.5546875" style="1" customWidth="1"/>
    <col min="3841" max="3841" width="15.6640625" style="1" bestFit="1" customWidth="1"/>
    <col min="3842" max="4092" width="9.109375" style="1"/>
    <col min="4093" max="4093" width="3.33203125" style="1" customWidth="1"/>
    <col min="4094" max="4094" width="25.109375" style="1" bestFit="1" customWidth="1"/>
    <col min="4095" max="4095" width="9.109375" style="1"/>
    <col min="4096" max="4096" width="51.5546875" style="1" customWidth="1"/>
    <col min="4097" max="4097" width="15.6640625" style="1" bestFit="1" customWidth="1"/>
    <col min="4098" max="4348" width="9.109375" style="1"/>
    <col min="4349" max="4349" width="3.33203125" style="1" customWidth="1"/>
    <col min="4350" max="4350" width="25.109375" style="1" bestFit="1" customWidth="1"/>
    <col min="4351" max="4351" width="9.109375" style="1"/>
    <col min="4352" max="4352" width="51.5546875" style="1" customWidth="1"/>
    <col min="4353" max="4353" width="15.6640625" style="1" bestFit="1" customWidth="1"/>
    <col min="4354" max="4604" width="9.109375" style="1"/>
    <col min="4605" max="4605" width="3.33203125" style="1" customWidth="1"/>
    <col min="4606" max="4606" width="25.109375" style="1" bestFit="1" customWidth="1"/>
    <col min="4607" max="4607" width="9.109375" style="1"/>
    <col min="4608" max="4608" width="51.5546875" style="1" customWidth="1"/>
    <col min="4609" max="4609" width="15.6640625" style="1" bestFit="1" customWidth="1"/>
    <col min="4610" max="4860" width="9.109375" style="1"/>
    <col min="4861" max="4861" width="3.33203125" style="1" customWidth="1"/>
    <col min="4862" max="4862" width="25.109375" style="1" bestFit="1" customWidth="1"/>
    <col min="4863" max="4863" width="9.109375" style="1"/>
    <col min="4864" max="4864" width="51.5546875" style="1" customWidth="1"/>
    <col min="4865" max="4865" width="15.6640625" style="1" bestFit="1" customWidth="1"/>
    <col min="4866" max="5116" width="9.109375" style="1"/>
    <col min="5117" max="5117" width="3.33203125" style="1" customWidth="1"/>
    <col min="5118" max="5118" width="25.109375" style="1" bestFit="1" customWidth="1"/>
    <col min="5119" max="5119" width="9.109375" style="1"/>
    <col min="5120" max="5120" width="51.5546875" style="1" customWidth="1"/>
    <col min="5121" max="5121" width="15.6640625" style="1" bestFit="1" customWidth="1"/>
    <col min="5122" max="5372" width="9.109375" style="1"/>
    <col min="5373" max="5373" width="3.33203125" style="1" customWidth="1"/>
    <col min="5374" max="5374" width="25.109375" style="1" bestFit="1" customWidth="1"/>
    <col min="5375" max="5375" width="9.109375" style="1"/>
    <col min="5376" max="5376" width="51.5546875" style="1" customWidth="1"/>
    <col min="5377" max="5377" width="15.6640625" style="1" bestFit="1" customWidth="1"/>
    <col min="5378" max="5628" width="9.109375" style="1"/>
    <col min="5629" max="5629" width="3.33203125" style="1" customWidth="1"/>
    <col min="5630" max="5630" width="25.109375" style="1" bestFit="1" customWidth="1"/>
    <col min="5631" max="5631" width="9.109375" style="1"/>
    <col min="5632" max="5632" width="51.5546875" style="1" customWidth="1"/>
    <col min="5633" max="5633" width="15.6640625" style="1" bestFit="1" customWidth="1"/>
    <col min="5634" max="5884" width="9.109375" style="1"/>
    <col min="5885" max="5885" width="3.33203125" style="1" customWidth="1"/>
    <col min="5886" max="5886" width="25.109375" style="1" bestFit="1" customWidth="1"/>
    <col min="5887" max="5887" width="9.109375" style="1"/>
    <col min="5888" max="5888" width="51.5546875" style="1" customWidth="1"/>
    <col min="5889" max="5889" width="15.6640625" style="1" bestFit="1" customWidth="1"/>
    <col min="5890" max="6140" width="9.109375" style="1"/>
    <col min="6141" max="6141" width="3.33203125" style="1" customWidth="1"/>
    <col min="6142" max="6142" width="25.109375" style="1" bestFit="1" customWidth="1"/>
    <col min="6143" max="6143" width="9.109375" style="1"/>
    <col min="6144" max="6144" width="51.5546875" style="1" customWidth="1"/>
    <col min="6145" max="6145" width="15.6640625" style="1" bestFit="1" customWidth="1"/>
    <col min="6146" max="6396" width="9.109375" style="1"/>
    <col min="6397" max="6397" width="3.33203125" style="1" customWidth="1"/>
    <col min="6398" max="6398" width="25.109375" style="1" bestFit="1" customWidth="1"/>
    <col min="6399" max="6399" width="9.109375" style="1"/>
    <col min="6400" max="6400" width="51.5546875" style="1" customWidth="1"/>
    <col min="6401" max="6401" width="15.6640625" style="1" bestFit="1" customWidth="1"/>
    <col min="6402" max="6652" width="9.109375" style="1"/>
    <col min="6653" max="6653" width="3.33203125" style="1" customWidth="1"/>
    <col min="6654" max="6654" width="25.109375" style="1" bestFit="1" customWidth="1"/>
    <col min="6655" max="6655" width="9.109375" style="1"/>
    <col min="6656" max="6656" width="51.5546875" style="1" customWidth="1"/>
    <col min="6657" max="6657" width="15.6640625" style="1" bestFit="1" customWidth="1"/>
    <col min="6658" max="6908" width="9.109375" style="1"/>
    <col min="6909" max="6909" width="3.33203125" style="1" customWidth="1"/>
    <col min="6910" max="6910" width="25.109375" style="1" bestFit="1" customWidth="1"/>
    <col min="6911" max="6911" width="9.109375" style="1"/>
    <col min="6912" max="6912" width="51.5546875" style="1" customWidth="1"/>
    <col min="6913" max="6913" width="15.6640625" style="1" bestFit="1" customWidth="1"/>
    <col min="6914" max="7164" width="9.109375" style="1"/>
    <col min="7165" max="7165" width="3.33203125" style="1" customWidth="1"/>
    <col min="7166" max="7166" width="25.109375" style="1" bestFit="1" customWidth="1"/>
    <col min="7167" max="7167" width="9.109375" style="1"/>
    <col min="7168" max="7168" width="51.5546875" style="1" customWidth="1"/>
    <col min="7169" max="7169" width="15.6640625" style="1" bestFit="1" customWidth="1"/>
    <col min="7170" max="7420" width="9.109375" style="1"/>
    <col min="7421" max="7421" width="3.33203125" style="1" customWidth="1"/>
    <col min="7422" max="7422" width="25.109375" style="1" bestFit="1" customWidth="1"/>
    <col min="7423" max="7423" width="9.109375" style="1"/>
    <col min="7424" max="7424" width="51.5546875" style="1" customWidth="1"/>
    <col min="7425" max="7425" width="15.6640625" style="1" bestFit="1" customWidth="1"/>
    <col min="7426" max="7676" width="9.109375" style="1"/>
    <col min="7677" max="7677" width="3.33203125" style="1" customWidth="1"/>
    <col min="7678" max="7678" width="25.109375" style="1" bestFit="1" customWidth="1"/>
    <col min="7679" max="7679" width="9.109375" style="1"/>
    <col min="7680" max="7680" width="51.5546875" style="1" customWidth="1"/>
    <col min="7681" max="7681" width="15.6640625" style="1" bestFit="1" customWidth="1"/>
    <col min="7682" max="7932" width="9.109375" style="1"/>
    <col min="7933" max="7933" width="3.33203125" style="1" customWidth="1"/>
    <col min="7934" max="7934" width="25.109375" style="1" bestFit="1" customWidth="1"/>
    <col min="7935" max="7935" width="9.109375" style="1"/>
    <col min="7936" max="7936" width="51.5546875" style="1" customWidth="1"/>
    <col min="7937" max="7937" width="15.6640625" style="1" bestFit="1" customWidth="1"/>
    <col min="7938" max="8188" width="9.109375" style="1"/>
    <col min="8189" max="8189" width="3.33203125" style="1" customWidth="1"/>
    <col min="8190" max="8190" width="25.109375" style="1" bestFit="1" customWidth="1"/>
    <col min="8191" max="8191" width="9.109375" style="1"/>
    <col min="8192" max="8192" width="51.5546875" style="1" customWidth="1"/>
    <col min="8193" max="8193" width="15.6640625" style="1" bestFit="1" customWidth="1"/>
    <col min="8194" max="8444" width="9.109375" style="1"/>
    <col min="8445" max="8445" width="3.33203125" style="1" customWidth="1"/>
    <col min="8446" max="8446" width="25.109375" style="1" bestFit="1" customWidth="1"/>
    <col min="8447" max="8447" width="9.109375" style="1"/>
    <col min="8448" max="8448" width="51.5546875" style="1" customWidth="1"/>
    <col min="8449" max="8449" width="15.6640625" style="1" bestFit="1" customWidth="1"/>
    <col min="8450" max="8700" width="9.109375" style="1"/>
    <col min="8701" max="8701" width="3.33203125" style="1" customWidth="1"/>
    <col min="8702" max="8702" width="25.109375" style="1" bestFit="1" customWidth="1"/>
    <col min="8703" max="8703" width="9.109375" style="1"/>
    <col min="8704" max="8704" width="51.5546875" style="1" customWidth="1"/>
    <col min="8705" max="8705" width="15.6640625" style="1" bestFit="1" customWidth="1"/>
    <col min="8706" max="8956" width="9.109375" style="1"/>
    <col min="8957" max="8957" width="3.33203125" style="1" customWidth="1"/>
    <col min="8958" max="8958" width="25.109375" style="1" bestFit="1" customWidth="1"/>
    <col min="8959" max="8959" width="9.109375" style="1"/>
    <col min="8960" max="8960" width="51.5546875" style="1" customWidth="1"/>
    <col min="8961" max="8961" width="15.6640625" style="1" bestFit="1" customWidth="1"/>
    <col min="8962" max="9212" width="9.109375" style="1"/>
    <col min="9213" max="9213" width="3.33203125" style="1" customWidth="1"/>
    <col min="9214" max="9214" width="25.109375" style="1" bestFit="1" customWidth="1"/>
    <col min="9215" max="9215" width="9.109375" style="1"/>
    <col min="9216" max="9216" width="51.5546875" style="1" customWidth="1"/>
    <col min="9217" max="9217" width="15.6640625" style="1" bestFit="1" customWidth="1"/>
    <col min="9218" max="9468" width="9.109375" style="1"/>
    <col min="9469" max="9469" width="3.33203125" style="1" customWidth="1"/>
    <col min="9470" max="9470" width="25.109375" style="1" bestFit="1" customWidth="1"/>
    <col min="9471" max="9471" width="9.109375" style="1"/>
    <col min="9472" max="9472" width="51.5546875" style="1" customWidth="1"/>
    <col min="9473" max="9473" width="15.6640625" style="1" bestFit="1" customWidth="1"/>
    <col min="9474" max="9724" width="9.109375" style="1"/>
    <col min="9725" max="9725" width="3.33203125" style="1" customWidth="1"/>
    <col min="9726" max="9726" width="25.109375" style="1" bestFit="1" customWidth="1"/>
    <col min="9727" max="9727" width="9.109375" style="1"/>
    <col min="9728" max="9728" width="51.5546875" style="1" customWidth="1"/>
    <col min="9729" max="9729" width="15.6640625" style="1" bestFit="1" customWidth="1"/>
    <col min="9730" max="9980" width="9.109375" style="1"/>
    <col min="9981" max="9981" width="3.33203125" style="1" customWidth="1"/>
    <col min="9982" max="9982" width="25.109375" style="1" bestFit="1" customWidth="1"/>
    <col min="9983" max="9983" width="9.109375" style="1"/>
    <col min="9984" max="9984" width="51.5546875" style="1" customWidth="1"/>
    <col min="9985" max="9985" width="15.6640625" style="1" bestFit="1" customWidth="1"/>
    <col min="9986" max="10236" width="9.109375" style="1"/>
    <col min="10237" max="10237" width="3.33203125" style="1" customWidth="1"/>
    <col min="10238" max="10238" width="25.109375" style="1" bestFit="1" customWidth="1"/>
    <col min="10239" max="10239" width="9.109375" style="1"/>
    <col min="10240" max="10240" width="51.5546875" style="1" customWidth="1"/>
    <col min="10241" max="10241" width="15.6640625" style="1" bestFit="1" customWidth="1"/>
    <col min="10242" max="10492" width="9.109375" style="1"/>
    <col min="10493" max="10493" width="3.33203125" style="1" customWidth="1"/>
    <col min="10494" max="10494" width="25.109375" style="1" bestFit="1" customWidth="1"/>
    <col min="10495" max="10495" width="9.109375" style="1"/>
    <col min="10496" max="10496" width="51.5546875" style="1" customWidth="1"/>
    <col min="10497" max="10497" width="15.6640625" style="1" bestFit="1" customWidth="1"/>
    <col min="10498" max="10748" width="9.109375" style="1"/>
    <col min="10749" max="10749" width="3.33203125" style="1" customWidth="1"/>
    <col min="10750" max="10750" width="25.109375" style="1" bestFit="1" customWidth="1"/>
    <col min="10751" max="10751" width="9.109375" style="1"/>
    <col min="10752" max="10752" width="51.5546875" style="1" customWidth="1"/>
    <col min="10753" max="10753" width="15.6640625" style="1" bestFit="1" customWidth="1"/>
    <col min="10754" max="11004" width="9.109375" style="1"/>
    <col min="11005" max="11005" width="3.33203125" style="1" customWidth="1"/>
    <col min="11006" max="11006" width="25.109375" style="1" bestFit="1" customWidth="1"/>
    <col min="11007" max="11007" width="9.109375" style="1"/>
    <col min="11008" max="11008" width="51.5546875" style="1" customWidth="1"/>
    <col min="11009" max="11009" width="15.6640625" style="1" bestFit="1" customWidth="1"/>
    <col min="11010" max="11260" width="9.109375" style="1"/>
    <col min="11261" max="11261" width="3.33203125" style="1" customWidth="1"/>
    <col min="11262" max="11262" width="25.109375" style="1" bestFit="1" customWidth="1"/>
    <col min="11263" max="11263" width="9.109375" style="1"/>
    <col min="11264" max="11264" width="51.5546875" style="1" customWidth="1"/>
    <col min="11265" max="11265" width="15.6640625" style="1" bestFit="1" customWidth="1"/>
    <col min="11266" max="11516" width="9.109375" style="1"/>
    <col min="11517" max="11517" width="3.33203125" style="1" customWidth="1"/>
    <col min="11518" max="11518" width="25.109375" style="1" bestFit="1" customWidth="1"/>
    <col min="11519" max="11519" width="9.109375" style="1"/>
    <col min="11520" max="11520" width="51.5546875" style="1" customWidth="1"/>
    <col min="11521" max="11521" width="15.6640625" style="1" bestFit="1" customWidth="1"/>
    <col min="11522" max="11772" width="9.109375" style="1"/>
    <col min="11773" max="11773" width="3.33203125" style="1" customWidth="1"/>
    <col min="11774" max="11774" width="25.109375" style="1" bestFit="1" customWidth="1"/>
    <col min="11775" max="11775" width="9.109375" style="1"/>
    <col min="11776" max="11776" width="51.5546875" style="1" customWidth="1"/>
    <col min="11777" max="11777" width="15.6640625" style="1" bestFit="1" customWidth="1"/>
    <col min="11778" max="12028" width="9.109375" style="1"/>
    <col min="12029" max="12029" width="3.33203125" style="1" customWidth="1"/>
    <col min="12030" max="12030" width="25.109375" style="1" bestFit="1" customWidth="1"/>
    <col min="12031" max="12031" width="9.109375" style="1"/>
    <col min="12032" max="12032" width="51.5546875" style="1" customWidth="1"/>
    <col min="12033" max="12033" width="15.6640625" style="1" bestFit="1" customWidth="1"/>
    <col min="12034" max="12284" width="9.109375" style="1"/>
    <col min="12285" max="12285" width="3.33203125" style="1" customWidth="1"/>
    <col min="12286" max="12286" width="25.109375" style="1" bestFit="1" customWidth="1"/>
    <col min="12287" max="12287" width="9.109375" style="1"/>
    <col min="12288" max="12288" width="51.5546875" style="1" customWidth="1"/>
    <col min="12289" max="12289" width="15.6640625" style="1" bestFit="1" customWidth="1"/>
    <col min="12290" max="12540" width="9.109375" style="1"/>
    <col min="12541" max="12541" width="3.33203125" style="1" customWidth="1"/>
    <col min="12542" max="12542" width="25.109375" style="1" bestFit="1" customWidth="1"/>
    <col min="12543" max="12543" width="9.109375" style="1"/>
    <col min="12544" max="12544" width="51.5546875" style="1" customWidth="1"/>
    <col min="12545" max="12545" width="15.6640625" style="1" bestFit="1" customWidth="1"/>
    <col min="12546" max="12796" width="9.109375" style="1"/>
    <col min="12797" max="12797" width="3.33203125" style="1" customWidth="1"/>
    <col min="12798" max="12798" width="25.109375" style="1" bestFit="1" customWidth="1"/>
    <col min="12799" max="12799" width="9.109375" style="1"/>
    <col min="12800" max="12800" width="51.5546875" style="1" customWidth="1"/>
    <col min="12801" max="12801" width="15.6640625" style="1" bestFit="1" customWidth="1"/>
    <col min="12802" max="13052" width="9.109375" style="1"/>
    <col min="13053" max="13053" width="3.33203125" style="1" customWidth="1"/>
    <col min="13054" max="13054" width="25.109375" style="1" bestFit="1" customWidth="1"/>
    <col min="13055" max="13055" width="9.109375" style="1"/>
    <col min="13056" max="13056" width="51.5546875" style="1" customWidth="1"/>
    <col min="13057" max="13057" width="15.6640625" style="1" bestFit="1" customWidth="1"/>
    <col min="13058" max="13308" width="9.109375" style="1"/>
    <col min="13309" max="13309" width="3.33203125" style="1" customWidth="1"/>
    <col min="13310" max="13310" width="25.109375" style="1" bestFit="1" customWidth="1"/>
    <col min="13311" max="13311" width="9.109375" style="1"/>
    <col min="13312" max="13312" width="51.5546875" style="1" customWidth="1"/>
    <col min="13313" max="13313" width="15.6640625" style="1" bestFit="1" customWidth="1"/>
    <col min="13314" max="13564" width="9.109375" style="1"/>
    <col min="13565" max="13565" width="3.33203125" style="1" customWidth="1"/>
    <col min="13566" max="13566" width="25.109375" style="1" bestFit="1" customWidth="1"/>
    <col min="13567" max="13567" width="9.109375" style="1"/>
    <col min="13568" max="13568" width="51.5546875" style="1" customWidth="1"/>
    <col min="13569" max="13569" width="15.6640625" style="1" bestFit="1" customWidth="1"/>
    <col min="13570" max="13820" width="9.109375" style="1"/>
    <col min="13821" max="13821" width="3.33203125" style="1" customWidth="1"/>
    <col min="13822" max="13822" width="25.109375" style="1" bestFit="1" customWidth="1"/>
    <col min="13823" max="13823" width="9.109375" style="1"/>
    <col min="13824" max="13824" width="51.5546875" style="1" customWidth="1"/>
    <col min="13825" max="13825" width="15.6640625" style="1" bestFit="1" customWidth="1"/>
    <col min="13826" max="14076" width="9.109375" style="1"/>
    <col min="14077" max="14077" width="3.33203125" style="1" customWidth="1"/>
    <col min="14078" max="14078" width="25.109375" style="1" bestFit="1" customWidth="1"/>
    <col min="14079" max="14079" width="9.109375" style="1"/>
    <col min="14080" max="14080" width="51.5546875" style="1" customWidth="1"/>
    <col min="14081" max="14081" width="15.6640625" style="1" bestFit="1" customWidth="1"/>
    <col min="14082" max="14332" width="9.109375" style="1"/>
    <col min="14333" max="14333" width="3.33203125" style="1" customWidth="1"/>
    <col min="14334" max="14334" width="25.109375" style="1" bestFit="1" customWidth="1"/>
    <col min="14335" max="14335" width="9.109375" style="1"/>
    <col min="14336" max="14336" width="51.5546875" style="1" customWidth="1"/>
    <col min="14337" max="14337" width="15.6640625" style="1" bestFit="1" customWidth="1"/>
    <col min="14338" max="14588" width="9.109375" style="1"/>
    <col min="14589" max="14589" width="3.33203125" style="1" customWidth="1"/>
    <col min="14590" max="14590" width="25.109375" style="1" bestFit="1" customWidth="1"/>
    <col min="14591" max="14591" width="9.109375" style="1"/>
    <col min="14592" max="14592" width="51.5546875" style="1" customWidth="1"/>
    <col min="14593" max="14593" width="15.6640625" style="1" bestFit="1" customWidth="1"/>
    <col min="14594" max="14844" width="9.109375" style="1"/>
    <col min="14845" max="14845" width="3.33203125" style="1" customWidth="1"/>
    <col min="14846" max="14846" width="25.109375" style="1" bestFit="1" customWidth="1"/>
    <col min="14847" max="14847" width="9.109375" style="1"/>
    <col min="14848" max="14848" width="51.5546875" style="1" customWidth="1"/>
    <col min="14849" max="14849" width="15.6640625" style="1" bestFit="1" customWidth="1"/>
    <col min="14850" max="15100" width="9.109375" style="1"/>
    <col min="15101" max="15101" width="3.33203125" style="1" customWidth="1"/>
    <col min="15102" max="15102" width="25.109375" style="1" bestFit="1" customWidth="1"/>
    <col min="15103" max="15103" width="9.109375" style="1"/>
    <col min="15104" max="15104" width="51.5546875" style="1" customWidth="1"/>
    <col min="15105" max="15105" width="15.6640625" style="1" bestFit="1" customWidth="1"/>
    <col min="15106" max="15356" width="9.109375" style="1"/>
    <col min="15357" max="15357" width="3.33203125" style="1" customWidth="1"/>
    <col min="15358" max="15358" width="25.109375" style="1" bestFit="1" customWidth="1"/>
    <col min="15359" max="15359" width="9.109375" style="1"/>
    <col min="15360" max="15360" width="51.5546875" style="1" customWidth="1"/>
    <col min="15361" max="15361" width="15.6640625" style="1" bestFit="1" customWidth="1"/>
    <col min="15362" max="15612" width="9.109375" style="1"/>
    <col min="15613" max="15613" width="3.33203125" style="1" customWidth="1"/>
    <col min="15614" max="15614" width="25.109375" style="1" bestFit="1" customWidth="1"/>
    <col min="15615" max="15615" width="9.109375" style="1"/>
    <col min="15616" max="15616" width="51.5546875" style="1" customWidth="1"/>
    <col min="15617" max="15617" width="15.6640625" style="1" bestFit="1" customWidth="1"/>
    <col min="15618" max="15868" width="9.109375" style="1"/>
    <col min="15869" max="15869" width="3.33203125" style="1" customWidth="1"/>
    <col min="15870" max="15870" width="25.109375" style="1" bestFit="1" customWidth="1"/>
    <col min="15871" max="15871" width="9.109375" style="1"/>
    <col min="15872" max="15872" width="51.5546875" style="1" customWidth="1"/>
    <col min="15873" max="15873" width="15.6640625" style="1" bestFit="1" customWidth="1"/>
    <col min="15874" max="16124" width="9.109375" style="1"/>
    <col min="16125" max="16126" width="9.109375" style="1" customWidth="1"/>
    <col min="16127" max="16127" width="9.109375" style="1"/>
    <col min="16128" max="16129" width="9.109375" style="1" customWidth="1"/>
    <col min="16130" max="16384" width="9.109375" style="1"/>
  </cols>
  <sheetData>
    <row r="1" spans="1:10" ht="14.4" x14ac:dyDescent="0.3">
      <c r="A1"/>
      <c r="B1"/>
      <c r="C1"/>
      <c r="D1"/>
      <c r="E1"/>
      <c r="F1"/>
      <c r="G1"/>
      <c r="J1" s="46" t="s">
        <v>1</v>
      </c>
    </row>
    <row r="2" spans="1:10" ht="24.6" x14ac:dyDescent="0.4">
      <c r="A2"/>
      <c r="B2" s="51" t="s">
        <v>0</v>
      </c>
      <c r="C2" s="51"/>
      <c r="D2" s="51"/>
      <c r="E2" s="51"/>
      <c r="F2" s="51"/>
      <c r="G2" s="51"/>
      <c r="H2" s="51"/>
      <c r="I2" s="51"/>
      <c r="J2" s="46"/>
    </row>
    <row r="3" spans="1:10" ht="34.5" customHeight="1" x14ac:dyDescent="0.3">
      <c r="A3"/>
      <c r="B3" s="50" t="s">
        <v>54</v>
      </c>
      <c r="C3" s="50"/>
      <c r="D3" s="50"/>
      <c r="E3" s="50"/>
      <c r="F3" s="50"/>
      <c r="G3" s="50"/>
      <c r="H3" s="50"/>
      <c r="I3" s="50"/>
      <c r="J3" s="46"/>
    </row>
    <row r="4" spans="1:10" ht="14.4" x14ac:dyDescent="0.3">
      <c r="B4" s="50"/>
      <c r="C4" s="50"/>
      <c r="D4" s="50"/>
      <c r="E4" s="50"/>
      <c r="F4" s="50"/>
      <c r="G4" s="50"/>
      <c r="H4" s="50"/>
      <c r="I4" s="50"/>
      <c r="J4" s="46"/>
    </row>
    <row r="5" spans="1:10" ht="30" customHeight="1" x14ac:dyDescent="0.3">
      <c r="A5"/>
      <c r="B5" s="11" t="s">
        <v>2</v>
      </c>
      <c r="C5" s="8" t="s">
        <v>55</v>
      </c>
      <c r="D5" s="8" t="s">
        <v>68</v>
      </c>
      <c r="E5" s="8" t="s">
        <v>78</v>
      </c>
      <c r="F5" s="8" t="s">
        <v>92</v>
      </c>
      <c r="G5"/>
      <c r="H5" s="13" t="s">
        <v>53</v>
      </c>
      <c r="I5" s="13" t="s">
        <v>78</v>
      </c>
      <c r="J5" s="10" t="s">
        <v>109</v>
      </c>
    </row>
    <row r="6" spans="1:10" ht="30" customHeight="1" x14ac:dyDescent="0.3">
      <c r="A6"/>
      <c r="B6" s="9">
        <v>1</v>
      </c>
      <c r="C6" s="8" t="s">
        <v>56</v>
      </c>
      <c r="D6" s="8" t="s">
        <v>69</v>
      </c>
      <c r="E6" s="12" t="s">
        <v>79</v>
      </c>
      <c r="F6" s="8"/>
      <c r="G6"/>
      <c r="H6" s="40" t="s">
        <v>101</v>
      </c>
      <c r="I6" s="11" t="s">
        <v>105</v>
      </c>
      <c r="J6" s="14">
        <v>0</v>
      </c>
    </row>
    <row r="7" spans="1:10" ht="30" customHeight="1" x14ac:dyDescent="0.3">
      <c r="A7"/>
      <c r="B7" s="9">
        <v>2</v>
      </c>
      <c r="C7" s="8" t="s">
        <v>57</v>
      </c>
      <c r="D7" s="8" t="s">
        <v>70</v>
      </c>
      <c r="E7" s="12" t="s">
        <v>80</v>
      </c>
      <c r="F7" s="8"/>
      <c r="G7"/>
      <c r="H7" s="38" t="s">
        <v>102</v>
      </c>
      <c r="I7" s="11" t="s">
        <v>106</v>
      </c>
      <c r="J7" s="14">
        <v>0.65</v>
      </c>
    </row>
    <row r="8" spans="1:10" ht="30" customHeight="1" x14ac:dyDescent="0.3">
      <c r="A8"/>
      <c r="B8" s="9">
        <v>3</v>
      </c>
      <c r="C8" s="8" t="s">
        <v>58</v>
      </c>
      <c r="D8" s="8" t="s">
        <v>71</v>
      </c>
      <c r="E8" s="12" t="s">
        <v>81</v>
      </c>
      <c r="F8" s="8"/>
      <c r="G8"/>
      <c r="H8" s="39" t="s">
        <v>103</v>
      </c>
      <c r="I8" s="11" t="s">
        <v>107</v>
      </c>
      <c r="J8" s="14">
        <v>0.85</v>
      </c>
    </row>
    <row r="9" spans="1:10" ht="30" customHeight="1" x14ac:dyDescent="0.3">
      <c r="A9"/>
      <c r="B9" s="9">
        <v>4</v>
      </c>
      <c r="C9" s="8" t="s">
        <v>59</v>
      </c>
      <c r="D9" s="8" t="s">
        <v>72</v>
      </c>
      <c r="E9" s="12" t="s">
        <v>82</v>
      </c>
      <c r="F9" s="8"/>
      <c r="G9"/>
      <c r="H9" s="41" t="s">
        <v>104</v>
      </c>
      <c r="I9" s="11" t="s">
        <v>108</v>
      </c>
      <c r="J9" s="14">
        <v>1</v>
      </c>
    </row>
    <row r="10" spans="1:10" ht="30" customHeight="1" x14ac:dyDescent="0.3">
      <c r="A10"/>
      <c r="B10" s="9">
        <v>5</v>
      </c>
      <c r="C10" s="8" t="s">
        <v>60</v>
      </c>
      <c r="D10" s="8" t="s">
        <v>73</v>
      </c>
      <c r="E10" s="12" t="s">
        <v>83</v>
      </c>
      <c r="F10" s="8" t="s">
        <v>93</v>
      </c>
      <c r="G10"/>
    </row>
    <row r="11" spans="1:10" ht="30" customHeight="1" x14ac:dyDescent="0.3">
      <c r="A11"/>
      <c r="B11" s="9">
        <v>6</v>
      </c>
      <c r="C11" s="8" t="s">
        <v>61</v>
      </c>
      <c r="D11" s="8" t="s">
        <v>44</v>
      </c>
      <c r="E11" s="12" t="s">
        <v>84</v>
      </c>
      <c r="F11" s="8" t="s">
        <v>94</v>
      </c>
      <c r="G11"/>
    </row>
    <row r="12" spans="1:10" ht="30" customHeight="1" x14ac:dyDescent="0.3">
      <c r="A12"/>
      <c r="B12" s="9">
        <v>7</v>
      </c>
      <c r="C12" s="8" t="s">
        <v>62</v>
      </c>
      <c r="D12" s="8" t="s">
        <v>74</v>
      </c>
      <c r="E12" s="12" t="s">
        <v>85</v>
      </c>
      <c r="F12" s="8" t="s">
        <v>95</v>
      </c>
      <c r="G12"/>
    </row>
    <row r="13" spans="1:10" ht="30" customHeight="1" x14ac:dyDescent="0.3">
      <c r="A13"/>
      <c r="B13" s="9">
        <v>8</v>
      </c>
      <c r="C13" s="8" t="s">
        <v>63</v>
      </c>
      <c r="D13" s="8" t="s">
        <v>45</v>
      </c>
      <c r="E13" s="12" t="s">
        <v>86</v>
      </c>
      <c r="F13" s="8" t="s">
        <v>96</v>
      </c>
      <c r="G13"/>
    </row>
    <row r="14" spans="1:10" ht="30" customHeight="1" x14ac:dyDescent="0.3">
      <c r="A14"/>
      <c r="B14" s="9">
        <v>9</v>
      </c>
      <c r="C14" s="8" t="s">
        <v>64</v>
      </c>
      <c r="D14" s="8" t="s">
        <v>47</v>
      </c>
      <c r="E14" s="12" t="s">
        <v>87</v>
      </c>
      <c r="F14" s="8" t="s">
        <v>97</v>
      </c>
      <c r="G14"/>
    </row>
    <row r="15" spans="1:10" ht="30" customHeight="1" x14ac:dyDescent="0.3">
      <c r="A15"/>
      <c r="B15" s="9">
        <v>10</v>
      </c>
      <c r="C15" s="8" t="s">
        <v>65</v>
      </c>
      <c r="D15" s="8" t="s">
        <v>48</v>
      </c>
      <c r="E15" s="12" t="s">
        <v>88</v>
      </c>
      <c r="F15" s="8" t="s">
        <v>98</v>
      </c>
      <c r="G15"/>
    </row>
    <row r="16" spans="1:10" ht="30" customHeight="1" x14ac:dyDescent="0.3">
      <c r="A16"/>
      <c r="B16" s="9">
        <v>11</v>
      </c>
      <c r="C16" s="8" t="s">
        <v>66</v>
      </c>
      <c r="D16" s="8" t="s">
        <v>75</v>
      </c>
      <c r="E16" s="12" t="s">
        <v>89</v>
      </c>
      <c r="F16" s="8" t="s">
        <v>99</v>
      </c>
      <c r="G16"/>
    </row>
    <row r="17" spans="1:7" ht="30" customHeight="1" x14ac:dyDescent="0.3">
      <c r="A17"/>
      <c r="B17" s="9">
        <v>12</v>
      </c>
      <c r="C17" s="8" t="s">
        <v>53</v>
      </c>
      <c r="D17" s="8" t="s">
        <v>76</v>
      </c>
      <c r="E17" s="12" t="s">
        <v>90</v>
      </c>
      <c r="F17" s="8" t="s">
        <v>100</v>
      </c>
      <c r="G17"/>
    </row>
    <row r="18" spans="1:7" ht="30" customHeight="1" x14ac:dyDescent="0.3">
      <c r="A18"/>
      <c r="B18" s="9">
        <v>13</v>
      </c>
      <c r="C18" s="8" t="s">
        <v>67</v>
      </c>
      <c r="D18" s="8" t="s">
        <v>77</v>
      </c>
      <c r="E18" s="12" t="s">
        <v>91</v>
      </c>
      <c r="F18" s="8"/>
      <c r="G18"/>
    </row>
  </sheetData>
  <mergeCells count="2">
    <mergeCell ref="B3:I4"/>
    <mergeCell ref="B2:I2"/>
  </mergeCells>
  <dataValidations count="11">
    <dataValidation allowBlank="1" showInputMessage="1" showErrorMessage="1" prompt="Modify or add metric definitions and abbreviations in Definitions table and Status description in Status table in this worksheet. Select cell J1 to navigate to Report worksheet" sqref="A1" xr:uid="{00000000-0002-0000-0100-000000000000}"/>
    <dataValidation allowBlank="1" showInputMessage="1" showErrorMessage="1" prompt="Title of this worksheet is in this cell and subtitle in cell below" sqref="B2" xr:uid="{00000000-0002-0000-0100-000001000000}"/>
    <dataValidation allowBlank="1" showInputMessage="1" showErrorMessage="1" prompt="Subtitle is in this cell. Metric definitions and abbreviations are in table starting in cell B5 and Status Description in table starting in cell H5" sqref="B3" xr:uid="{00000000-0002-0000-0100-000002000000}"/>
    <dataValidation allowBlank="1" showInputMessage="1" showErrorMessage="1" prompt="Navigation link to Report worksheet" sqref="J1" xr:uid="{00000000-0002-0000-0100-000003000000}"/>
    <dataValidation allowBlank="1" showInputMessage="1" showErrorMessage="1" prompt="Serial number is in this column under this heading" sqref="B5" xr:uid="{00000000-0002-0000-0100-000004000000}"/>
    <dataValidation allowBlank="1" showInputMessage="1" showErrorMessage="1" prompt="Metric is in this column under this heading" sqref="C5" xr:uid="{00000000-0002-0000-0100-000005000000}"/>
    <dataValidation allowBlank="1" showInputMessage="1" showErrorMessage="1" prompt="Abbreviation is in this column under this heading" sqref="D5" xr:uid="{00000000-0002-0000-0100-000006000000}"/>
    <dataValidation allowBlank="1" showInputMessage="1" showErrorMessage="1" prompt="Description is in this column under this heading" sqref="E5 I5" xr:uid="{00000000-0002-0000-0100-000007000000}"/>
    <dataValidation allowBlank="1" showInputMessage="1" showErrorMessage="1" prompt="Formula or Value is in this column under this heading" sqref="F5" xr:uid="{00000000-0002-0000-0100-000008000000}"/>
    <dataValidation allowBlank="1" showInputMessage="1" showErrorMessage="1" prompt="Status color is in this column under this heading" sqref="H5" xr:uid="{00000000-0002-0000-0100-000009000000}"/>
    <dataValidation allowBlank="1" showInputMessage="1" showErrorMessage="1" prompt="Enter Lower Value Limit in ascending order in this column under this heading" sqref="J5" xr:uid="{00000000-0002-0000-0100-00000A000000}"/>
  </dataValidations>
  <hyperlinks>
    <hyperlink ref="J1" location="'Performance Report'!A1" tooltip="Select to navigate to Performance Report worksheet" display="Report" xr:uid="{00000000-0004-0000-0100-000000000000}"/>
  </hyperlinks>
  <printOptions horizontalCentered="1"/>
  <pageMargins left="0.25" right="0.25" top="0.75" bottom="0.75" header="0.3" footer="0.3"/>
  <pageSetup paperSize="9" fitToHeight="0" orientation="landscape" r:id="rId1"/>
  <headerFooter differentFirst="1" alignWithMargins="0">
    <oddFooter>Page &amp;P of &amp;N</oddFooter>
  </headerFooter>
  <drawing r:id="rId2"/>
  <tableParts count="2">
    <tablePart r:id="rId3"/>
    <tablePart r:id="rId4"/>
  </tableParts>
</worksheet>
</file>

<file path=customXml/_rels/item12.xml.rels>&#65279;<?xml version="1.0" encoding="utf-8"?><Relationships xmlns="http://schemas.openxmlformats.org/package/2006/relationships"><Relationship Type="http://schemas.openxmlformats.org/officeDocument/2006/relationships/customXmlProps" Target="/customXml/itemProps12.xml" Id="rId1" /></Relationships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1.xml" Id="rId1" /></Relationships>
</file>

<file path=customXml/_rels/item33.xml.rels>&#65279;<?xml version="1.0" encoding="utf-8"?><Relationships xmlns="http://schemas.openxmlformats.org/package/2006/relationships"><Relationship Type="http://schemas.openxmlformats.org/officeDocument/2006/relationships/customXmlProps" Target="/customXml/itemProps33.xml" Id="rId1" /></Relationships>
</file>

<file path=customXml/item1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2.xml><?xml version="1.0" encoding="utf-8"?>
<ds:datastoreItem xmlns:ds="http://schemas.openxmlformats.org/officeDocument/2006/customXml" ds:itemID="{01015F03-C591-4CEC-99AC-6284ECA3AD7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1.xml><?xml version="1.0" encoding="utf-8"?>
<ds:datastoreItem xmlns:ds="http://schemas.openxmlformats.org/officeDocument/2006/customXml" ds:itemID="{B878CCF0-D1DA-4D45-8DA3-1EE27418A00D}">
  <ds:schemaRefs>
    <ds:schemaRef ds:uri="http://schemas.microsoft.com/sharepoint/v3/contenttype/forms"/>
  </ds:schemaRefs>
</ds:datastoreItem>
</file>

<file path=customXml/itemProps33.xml><?xml version="1.0" encoding="utf-8"?>
<ds:datastoreItem xmlns:ds="http://schemas.openxmlformats.org/officeDocument/2006/customXml" ds:itemID="{B86204A0-51F2-4B73-9E87-0200BC9D7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TM02897386</ap:Template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ap:HeadingPairs>
  <ap:TitlesOfParts>
    <vt:vector baseType="lpstr" size="8">
      <vt:lpstr>Performance Report</vt:lpstr>
      <vt:lpstr>Definitions</vt:lpstr>
      <vt:lpstr>ColumnTitle2</vt:lpstr>
      <vt:lpstr>'Performance Report'!Print_Area</vt:lpstr>
      <vt:lpstr>Definitions!Print_Titles</vt:lpstr>
      <vt:lpstr>'Performance Report'!Print_Titles</vt:lpstr>
      <vt:lpstr>Title1</vt:lpstr>
      <vt:lpstr>Title2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2022-02-14T04:41:17Z</dcterms:created>
  <dcterms:modified xsi:type="dcterms:W3CDTF">2022-04-02T02:56:09Z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